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'Individuale'!$A$3:$I$72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<sst xmlns="http://schemas.openxmlformats.org/spreadsheetml/2006/main" count="331" uniqueCount="147">
  <si>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</si>
  <si>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</si>
  <si>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</si>
  <si>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</si>
  <si>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</si>
  <si>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</si>
  <si>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</si>
  <si>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</si>
  <si>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</si>
  <si>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</si>
  <si>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</si>
  <si>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</t>
  </si>
  <si>
    <t>D</t>
  </si>
  <si>
    <t>Di Priamo</t>
  </si>
  <si>
    <t>Alessandro</t>
  </si>
  <si>
    <t>Atletica Villa Aurelia</t>
  </si>
  <si>
    <t>Vari</t>
  </si>
  <si>
    <t>Claudio</t>
  </si>
  <si>
    <t>Germoni</t>
  </si>
  <si>
    <t>Anguillara Sabazia RC</t>
  </si>
  <si>
    <t>Fioravanti</t>
  </si>
  <si>
    <t>Elio</t>
  </si>
  <si>
    <t>Di Renzo</t>
  </si>
  <si>
    <t>Gianni</t>
  </si>
  <si>
    <t>Giordano</t>
  </si>
  <si>
    <t>Giacinto</t>
  </si>
  <si>
    <t>Cifonelli</t>
  </si>
  <si>
    <t>Matteo</t>
  </si>
  <si>
    <t>Resta</t>
  </si>
  <si>
    <t>Carlo</t>
  </si>
  <si>
    <t>Piccioli</t>
  </si>
  <si>
    <t>Gino</t>
  </si>
  <si>
    <t>Straffi</t>
  </si>
  <si>
    <t>Giacomo</t>
  </si>
  <si>
    <t>Capardi</t>
  </si>
  <si>
    <t>Mauro</t>
  </si>
  <si>
    <t>Formisano</t>
  </si>
  <si>
    <t>Fabio</t>
  </si>
  <si>
    <t>Pierdomenico</t>
  </si>
  <si>
    <t>Gianluca</t>
  </si>
  <si>
    <t>Spaccarotella</t>
  </si>
  <si>
    <t>Francesco</t>
  </si>
  <si>
    <t>Damigelli</t>
  </si>
  <si>
    <t>Mirko</t>
  </si>
  <si>
    <t>Futura Servizi</t>
  </si>
  <si>
    <t>Benetti</t>
  </si>
  <si>
    <t>Massimo</t>
  </si>
  <si>
    <t>Quintiliani</t>
  </si>
  <si>
    <t>Marasca</t>
  </si>
  <si>
    <t>Luca</t>
  </si>
  <si>
    <t>Bernaschi</t>
  </si>
  <si>
    <t>Leonardo</t>
  </si>
  <si>
    <t>Mazzola</t>
  </si>
  <si>
    <t>Antonio</t>
  </si>
  <si>
    <t>Morosetti</t>
  </si>
  <si>
    <t>Marco</t>
  </si>
  <si>
    <t>Stacchiotti</t>
  </si>
  <si>
    <t>Sergio</t>
  </si>
  <si>
    <t>Girometti</t>
  </si>
  <si>
    <t>Emiliano</t>
  </si>
  <si>
    <t>Ferri</t>
  </si>
  <si>
    <t>Maurizio</t>
  </si>
  <si>
    <t>Tempio</t>
  </si>
  <si>
    <t>Giorgio</t>
  </si>
  <si>
    <t>K42</t>
  </si>
  <si>
    <t>Manocchio</t>
  </si>
  <si>
    <t>Montesi</t>
  </si>
  <si>
    <t>Augusto</t>
  </si>
  <si>
    <t>Mangione</t>
  </si>
  <si>
    <t>Massimiliano</t>
  </si>
  <si>
    <t>Porcu</t>
  </si>
  <si>
    <t>Fulvio</t>
  </si>
  <si>
    <t>Ubaldi</t>
  </si>
  <si>
    <t>Ranieri</t>
  </si>
  <si>
    <t>Federico</t>
  </si>
  <si>
    <t>Forum</t>
  </si>
  <si>
    <t>Scrocca</t>
  </si>
  <si>
    <t>Ilario</t>
  </si>
  <si>
    <t>Badera</t>
  </si>
  <si>
    <t>Paolo</t>
  </si>
  <si>
    <t>Truffa</t>
  </si>
  <si>
    <t>Russo</t>
  </si>
  <si>
    <t>Giuseppe</t>
  </si>
  <si>
    <t>Menichelli</t>
  </si>
  <si>
    <t>Macci</t>
  </si>
  <si>
    <t>Emanuele</t>
  </si>
  <si>
    <t>Limbertas S.Cesareo</t>
  </si>
  <si>
    <t>Cesolini</t>
  </si>
  <si>
    <t>Fernando</t>
  </si>
  <si>
    <t>D'Alessandri</t>
  </si>
  <si>
    <t>Buccini</t>
  </si>
  <si>
    <t>Boi</t>
  </si>
  <si>
    <t>Barbara</t>
  </si>
  <si>
    <t>Filippi</t>
  </si>
  <si>
    <t>Daniele</t>
  </si>
  <si>
    <t>Lamia</t>
  </si>
  <si>
    <t>Toresi</t>
  </si>
  <si>
    <t>Adriano</t>
  </si>
  <si>
    <t>Cresca</t>
  </si>
  <si>
    <t>Steimborn</t>
  </si>
  <si>
    <t>Mark</t>
  </si>
  <si>
    <t>Kronos Roma</t>
  </si>
  <si>
    <t>De Rinaldis</t>
  </si>
  <si>
    <t>Alex</t>
  </si>
  <si>
    <t>Carducci</t>
  </si>
  <si>
    <t>Amato</t>
  </si>
  <si>
    <t>Pintus</t>
  </si>
  <si>
    <t>Giovanni</t>
  </si>
  <si>
    <t>Rutomo</t>
  </si>
  <si>
    <t>Ferdinando</t>
  </si>
  <si>
    <t>Arcasenza</t>
  </si>
  <si>
    <t>Roberto</t>
  </si>
  <si>
    <t>De Liso</t>
  </si>
  <si>
    <t>Troiano</t>
  </si>
  <si>
    <t>Franceschi</t>
  </si>
  <si>
    <t>Ricciutelli</t>
  </si>
  <si>
    <t>Daniela</t>
  </si>
  <si>
    <t>Filippone</t>
  </si>
  <si>
    <t>Rossana</t>
  </si>
  <si>
    <t>D'Antonio</t>
  </si>
  <si>
    <t>Salvatore</t>
  </si>
  <si>
    <t>Mari</t>
  </si>
  <si>
    <t>Indiciani</t>
  </si>
  <si>
    <t>Alvaro</t>
  </si>
  <si>
    <t>Crucianelli</t>
  </si>
  <si>
    <t>Alfonso</t>
  </si>
  <si>
    <t>Dattilo</t>
  </si>
  <si>
    <t>Enzo</t>
  </si>
  <si>
    <t>Chiara</t>
  </si>
  <si>
    <t>Lequio</t>
  </si>
  <si>
    <t>Ciantar</t>
  </si>
  <si>
    <t>Giuliano</t>
  </si>
  <si>
    <t>Antonino</t>
  </si>
  <si>
    <t>Di Bella</t>
  </si>
  <si>
    <t>Walter</t>
  </si>
  <si>
    <t>Garruba</t>
  </si>
  <si>
    <t>Stefania</t>
  </si>
  <si>
    <t>Chiari</t>
  </si>
  <si>
    <t>Maria Teresa</t>
  </si>
  <si>
    <t>xxx</t>
  </si>
  <si>
    <t>Corri tra i pini</t>
  </si>
  <si>
    <t>Anguillara (RM) Italia - Domenica 20/09/2009</t>
  </si>
  <si>
    <t>Classifica Società</t>
  </si>
  <si>
    <t>Somma p.ti primi 10 di ogni squadra + 1 Donna</t>
  </si>
  <si>
    <t>Villa Aurelia</t>
  </si>
  <si>
    <t>Anguillara Sabazia</t>
  </si>
  <si>
    <t>Garrubba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</si>
</sst>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21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2" t="s">
        <v>140</v>
      </c>
      <c r="B1" s="32"/>
      <c r="C1" s="32"/>
      <c r="D1" s="32"/>
      <c r="E1" s="32"/>
      <c r="F1" s="32"/>
      <c r="G1" s="33"/>
      <c r="H1" s="33"/>
      <c r="I1" s="33"/>
    </row>
    <row r="2" spans="1:9" ht="24.75" customHeight="1" thickBot="1">
      <c r="A2" s="34" t="s">
        <v>141</v>
      </c>
      <c r="B2" s="35"/>
      <c r="C2" s="35"/>
      <c r="D2" s="35"/>
      <c r="E2" s="35"/>
      <c r="F2" s="35"/>
      <c r="G2" s="36"/>
      <c r="H2" s="6" t="s">
        <v>0</v>
      </c>
      <c r="I2" s="7">
        <v>10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3" t="s">
        <v>13</v>
      </c>
      <c r="C4" s="43" t="s">
        <v>14</v>
      </c>
      <c r="D4" s="17" t="s">
        <v>11</v>
      </c>
      <c r="E4" s="43" t="s">
        <v>15</v>
      </c>
      <c r="F4" s="62">
        <v>0.024652777777777777</v>
      </c>
      <c r="G4" s="17" t="str">
        <f aca="true" t="shared" si="0" ref="G4:G67">TEXT(INT((HOUR(F4)*3600+MINUTE(F4)*60+SECOND(F4))/$I$2/60),"0")&amp;"."&amp;TEXT(MOD((HOUR(F4)*3600+MINUTE(F4)*60+SECOND(F4))/$I$2,60),"00")&amp;"/km"</f>
        <v>3.33/km</v>
      </c>
      <c r="H4" s="18">
        <f aca="true" t="shared" si="1" ref="H4:H31">F4-$F$4</f>
        <v>0</v>
      </c>
      <c r="I4" s="18">
        <f>F4-INDEX($F$4:$F$72,MATCH(D4,$D$4:$D$72,0))</f>
        <v>0</v>
      </c>
    </row>
    <row r="5" spans="1:9" s="1" customFormat="1" ht="15" customHeight="1">
      <c r="A5" s="19">
        <v>2</v>
      </c>
      <c r="B5" s="22" t="s">
        <v>16</v>
      </c>
      <c r="C5" s="22" t="s">
        <v>17</v>
      </c>
      <c r="D5" s="20" t="s">
        <v>11</v>
      </c>
      <c r="E5" s="22" t="s">
        <v>15</v>
      </c>
      <c r="F5" s="63">
        <v>0.02513888888888889</v>
      </c>
      <c r="G5" s="20" t="str">
        <f t="shared" si="0"/>
        <v>3.37/km</v>
      </c>
      <c r="H5" s="21">
        <f t="shared" si="1"/>
        <v>0.00048611111111111424</v>
      </c>
      <c r="I5" s="21">
        <f>F5-INDEX($F$4:$F$72,MATCH(D5,$D$4:$D$72,0))</f>
        <v>0.00048611111111111424</v>
      </c>
    </row>
    <row r="6" spans="1:9" s="1" customFormat="1" ht="15" customHeight="1">
      <c r="A6" s="19">
        <v>3</v>
      </c>
      <c r="B6" s="22" t="s">
        <v>18</v>
      </c>
      <c r="C6" s="22" t="s">
        <v>14</v>
      </c>
      <c r="D6" s="20" t="s">
        <v>11</v>
      </c>
      <c r="E6" s="22" t="s">
        <v>19</v>
      </c>
      <c r="F6" s="63">
        <v>0.025381944444444443</v>
      </c>
      <c r="G6" s="20" t="str">
        <f t="shared" si="0"/>
        <v>3.39/km</v>
      </c>
      <c r="H6" s="21">
        <f t="shared" si="1"/>
        <v>0.0007291666666666662</v>
      </c>
      <c r="I6" s="21">
        <f>F6-INDEX($F$4:$F$72,MATCH(D6,$D$4:$D$72,0))</f>
        <v>0.0007291666666666662</v>
      </c>
    </row>
    <row r="7" spans="1:9" s="1" customFormat="1" ht="15" customHeight="1">
      <c r="A7" s="19">
        <v>4</v>
      </c>
      <c r="B7" s="22" t="s">
        <v>20</v>
      </c>
      <c r="C7" s="22" t="s">
        <v>21</v>
      </c>
      <c r="D7" s="20" t="s">
        <v>11</v>
      </c>
      <c r="E7" s="22" t="s">
        <v>15</v>
      </c>
      <c r="F7" s="63">
        <v>0.025578703703703704</v>
      </c>
      <c r="G7" s="20" t="str">
        <f t="shared" si="0"/>
        <v>3.41/km</v>
      </c>
      <c r="H7" s="21">
        <f t="shared" si="1"/>
        <v>0.0009259259259259273</v>
      </c>
      <c r="I7" s="21">
        <f>F7-INDEX($F$4:$F$72,MATCH(D7,$D$4:$D$72,0))</f>
        <v>0.0009259259259259273</v>
      </c>
    </row>
    <row r="8" spans="1:9" s="1" customFormat="1" ht="15" customHeight="1">
      <c r="A8" s="19">
        <v>5</v>
      </c>
      <c r="B8" s="22" t="s">
        <v>22</v>
      </c>
      <c r="C8" s="22" t="s">
        <v>23</v>
      </c>
      <c r="D8" s="20" t="s">
        <v>11</v>
      </c>
      <c r="E8" s="22" t="s">
        <v>19</v>
      </c>
      <c r="F8" s="63">
        <v>0.025659722222222223</v>
      </c>
      <c r="G8" s="20" t="str">
        <f t="shared" si="0"/>
        <v>3.42/km</v>
      </c>
      <c r="H8" s="21">
        <f t="shared" si="1"/>
        <v>0.0010069444444444457</v>
      </c>
      <c r="I8" s="21">
        <f>F8-INDEX($F$4:$F$72,MATCH(D8,$D$4:$D$72,0))</f>
        <v>0.0010069444444444457</v>
      </c>
    </row>
    <row r="9" spans="1:9" s="1" customFormat="1" ht="15" customHeight="1">
      <c r="A9" s="19">
        <v>6</v>
      </c>
      <c r="B9" s="22" t="s">
        <v>24</v>
      </c>
      <c r="C9" s="22" t="s">
        <v>25</v>
      </c>
      <c r="D9" s="20" t="s">
        <v>11</v>
      </c>
      <c r="E9" s="22" t="s">
        <v>15</v>
      </c>
      <c r="F9" s="63">
        <v>0.026782407407407408</v>
      </c>
      <c r="G9" s="20" t="str">
        <f t="shared" si="0"/>
        <v>3.51/km</v>
      </c>
      <c r="H9" s="21">
        <f t="shared" si="1"/>
        <v>0.0021296296296296306</v>
      </c>
      <c r="I9" s="21">
        <f>F9-INDEX($F$4:$F$72,MATCH(D9,$D$4:$D$72,0))</f>
        <v>0.0021296296296296306</v>
      </c>
    </row>
    <row r="10" spans="1:9" s="1" customFormat="1" ht="15" customHeight="1">
      <c r="A10" s="19">
        <v>7</v>
      </c>
      <c r="B10" s="22" t="s">
        <v>26</v>
      </c>
      <c r="C10" s="22" t="s">
        <v>27</v>
      </c>
      <c r="D10" s="20" t="s">
        <v>11</v>
      </c>
      <c r="E10" s="22" t="s">
        <v>15</v>
      </c>
      <c r="F10" s="63">
        <v>0.026828703703703702</v>
      </c>
      <c r="G10" s="20" t="str">
        <f t="shared" si="0"/>
        <v>3.52/km</v>
      </c>
      <c r="H10" s="21">
        <f t="shared" si="1"/>
        <v>0.002175925925925925</v>
      </c>
      <c r="I10" s="21">
        <f>F10-INDEX($F$4:$F$72,MATCH(D10,$D$4:$D$72,0))</f>
        <v>0.002175925925925925</v>
      </c>
    </row>
    <row r="11" spans="1:9" s="1" customFormat="1" ht="15" customHeight="1">
      <c r="A11" s="19">
        <v>8</v>
      </c>
      <c r="B11" s="22" t="s">
        <v>28</v>
      </c>
      <c r="C11" s="22" t="s">
        <v>29</v>
      </c>
      <c r="D11" s="20" t="s">
        <v>11</v>
      </c>
      <c r="E11" s="22" t="s">
        <v>15</v>
      </c>
      <c r="F11" s="63">
        <v>0.02685185185185185</v>
      </c>
      <c r="G11" s="20" t="str">
        <f t="shared" si="0"/>
        <v>3.52/km</v>
      </c>
      <c r="H11" s="21">
        <f t="shared" si="1"/>
        <v>0.002199074074074072</v>
      </c>
      <c r="I11" s="21">
        <f>F11-INDEX($F$4:$F$72,MATCH(D11,$D$4:$D$72,0))</f>
        <v>0.002199074074074072</v>
      </c>
    </row>
    <row r="12" spans="1:9" s="1" customFormat="1" ht="15" customHeight="1">
      <c r="A12" s="19">
        <v>9</v>
      </c>
      <c r="B12" s="22" t="s">
        <v>30</v>
      </c>
      <c r="C12" s="22" t="s">
        <v>31</v>
      </c>
      <c r="D12" s="20" t="s">
        <v>11</v>
      </c>
      <c r="E12" s="22" t="s">
        <v>15</v>
      </c>
      <c r="F12" s="63">
        <v>0.027256944444444445</v>
      </c>
      <c r="G12" s="20" t="str">
        <f t="shared" si="0"/>
        <v>3.56/km</v>
      </c>
      <c r="H12" s="21">
        <f t="shared" si="1"/>
        <v>0.002604166666666668</v>
      </c>
      <c r="I12" s="21">
        <f>F12-INDEX($F$4:$F$72,MATCH(D12,$D$4:$D$72,0))</f>
        <v>0.002604166666666668</v>
      </c>
    </row>
    <row r="13" spans="1:9" s="1" customFormat="1" ht="15" customHeight="1">
      <c r="A13" s="19">
        <v>10</v>
      </c>
      <c r="B13" s="22" t="s">
        <v>32</v>
      </c>
      <c r="C13" s="22" t="s">
        <v>33</v>
      </c>
      <c r="D13" s="20" t="s">
        <v>11</v>
      </c>
      <c r="E13" s="22" t="s">
        <v>15</v>
      </c>
      <c r="F13" s="63">
        <v>0.0275</v>
      </c>
      <c r="G13" s="20" t="str">
        <f t="shared" si="0"/>
        <v>3.58/km</v>
      </c>
      <c r="H13" s="21">
        <f t="shared" si="1"/>
        <v>0.002847222222222223</v>
      </c>
      <c r="I13" s="21">
        <f>F13-INDEX($F$4:$F$72,MATCH(D13,$D$4:$D$72,0))</f>
        <v>0.002847222222222223</v>
      </c>
    </row>
    <row r="14" spans="1:9" s="1" customFormat="1" ht="15" customHeight="1">
      <c r="A14" s="19">
        <v>11</v>
      </c>
      <c r="B14" s="22" t="s">
        <v>34</v>
      </c>
      <c r="C14" s="22" t="s">
        <v>35</v>
      </c>
      <c r="D14" s="20" t="s">
        <v>11</v>
      </c>
      <c r="E14" s="22" t="s">
        <v>19</v>
      </c>
      <c r="F14" s="63">
        <v>0.027685185185185188</v>
      </c>
      <c r="G14" s="20" t="str">
        <f t="shared" si="0"/>
        <v>3.59/km</v>
      </c>
      <c r="H14" s="21">
        <f t="shared" si="1"/>
        <v>0.0030324074074074107</v>
      </c>
      <c r="I14" s="21">
        <f>F14-INDEX($F$4:$F$72,MATCH(D14,$D$4:$D$72,0))</f>
        <v>0.0030324074074074107</v>
      </c>
    </row>
    <row r="15" spans="1:9" s="1" customFormat="1" ht="15" customHeight="1">
      <c r="A15" s="19">
        <v>12</v>
      </c>
      <c r="B15" s="22" t="s">
        <v>36</v>
      </c>
      <c r="C15" s="22" t="s">
        <v>37</v>
      </c>
      <c r="D15" s="20" t="s">
        <v>11</v>
      </c>
      <c r="E15" s="22" t="s">
        <v>15</v>
      </c>
      <c r="F15" s="63">
        <v>0.028113425925925927</v>
      </c>
      <c r="G15" s="20" t="str">
        <f t="shared" si="0"/>
        <v>4.03/km</v>
      </c>
      <c r="H15" s="21">
        <f t="shared" si="1"/>
        <v>0.00346064814814815</v>
      </c>
      <c r="I15" s="21">
        <f>F15-INDEX($F$4:$F$72,MATCH(D15,$D$4:$D$72,0))</f>
        <v>0.00346064814814815</v>
      </c>
    </row>
    <row r="16" spans="1:9" s="1" customFormat="1" ht="15" customHeight="1">
      <c r="A16" s="19">
        <v>13</v>
      </c>
      <c r="B16" s="22" t="s">
        <v>38</v>
      </c>
      <c r="C16" s="22" t="s">
        <v>39</v>
      </c>
      <c r="D16" s="20" t="s">
        <v>11</v>
      </c>
      <c r="E16" s="22" t="s">
        <v>19</v>
      </c>
      <c r="F16" s="63">
        <v>0.028148148148148148</v>
      </c>
      <c r="G16" s="20" t="str">
        <f t="shared" si="0"/>
        <v>4.03/km</v>
      </c>
      <c r="H16" s="21">
        <f t="shared" si="1"/>
        <v>0.003495370370370371</v>
      </c>
      <c r="I16" s="21">
        <f>F16-INDEX($F$4:$F$72,MATCH(D16,$D$4:$D$72,0))</f>
        <v>0.003495370370370371</v>
      </c>
    </row>
    <row r="17" spans="1:9" s="1" customFormat="1" ht="15" customHeight="1">
      <c r="A17" s="19">
        <v>14</v>
      </c>
      <c r="B17" s="22" t="s">
        <v>40</v>
      </c>
      <c r="C17" s="22" t="s">
        <v>41</v>
      </c>
      <c r="D17" s="20" t="s">
        <v>11</v>
      </c>
      <c r="E17" s="22" t="s">
        <v>19</v>
      </c>
      <c r="F17" s="63">
        <v>0.02815972222222222</v>
      </c>
      <c r="G17" s="20" t="str">
        <f t="shared" si="0"/>
        <v>4.03/km</v>
      </c>
      <c r="H17" s="21">
        <f t="shared" si="1"/>
        <v>0.0035069444444444445</v>
      </c>
      <c r="I17" s="21">
        <f>F17-INDEX($F$4:$F$72,MATCH(D17,$D$4:$D$72,0))</f>
        <v>0.0035069444444444445</v>
      </c>
    </row>
    <row r="18" spans="1:9" s="1" customFormat="1" ht="15" customHeight="1">
      <c r="A18" s="19">
        <v>15</v>
      </c>
      <c r="B18" s="22" t="s">
        <v>42</v>
      </c>
      <c r="C18" s="22" t="s">
        <v>43</v>
      </c>
      <c r="D18" s="20" t="s">
        <v>11</v>
      </c>
      <c r="E18" s="22" t="s">
        <v>44</v>
      </c>
      <c r="F18" s="63">
        <v>0.028182870370370372</v>
      </c>
      <c r="G18" s="20" t="str">
        <f t="shared" si="0"/>
        <v>4.04/km</v>
      </c>
      <c r="H18" s="21">
        <f t="shared" si="1"/>
        <v>0.003530092592592595</v>
      </c>
      <c r="I18" s="21">
        <f>F18-INDEX($F$4:$F$72,MATCH(D18,$D$4:$D$72,0))</f>
        <v>0.003530092592592595</v>
      </c>
    </row>
    <row r="19" spans="1:9" s="1" customFormat="1" ht="15" customHeight="1">
      <c r="A19" s="19">
        <v>16</v>
      </c>
      <c r="B19" s="22" t="s">
        <v>139</v>
      </c>
      <c r="C19" s="22" t="s">
        <v>139</v>
      </c>
      <c r="D19" s="20" t="s">
        <v>11</v>
      </c>
      <c r="E19" s="22" t="s">
        <v>139</v>
      </c>
      <c r="F19" s="63">
        <v>0.028229166666666666</v>
      </c>
      <c r="G19" s="20" t="str">
        <f t="shared" si="0"/>
        <v>4.04/km</v>
      </c>
      <c r="H19" s="21">
        <f t="shared" si="1"/>
        <v>0.0035763888888888894</v>
      </c>
      <c r="I19" s="21">
        <f>F19-INDEX($F$4:$F$72,MATCH(D19,$D$4:$D$72,0))</f>
        <v>0.0035763888888888894</v>
      </c>
    </row>
    <row r="20" spans="1:9" s="1" customFormat="1" ht="15" customHeight="1">
      <c r="A20" s="19">
        <v>17</v>
      </c>
      <c r="B20" s="22" t="s">
        <v>45</v>
      </c>
      <c r="C20" s="22" t="s">
        <v>46</v>
      </c>
      <c r="D20" s="20" t="s">
        <v>11</v>
      </c>
      <c r="E20" s="22" t="s">
        <v>19</v>
      </c>
      <c r="F20" s="63">
        <v>0.028287037037037038</v>
      </c>
      <c r="G20" s="20" t="str">
        <f t="shared" si="0"/>
        <v>4.04/km</v>
      </c>
      <c r="H20" s="21">
        <f t="shared" si="1"/>
        <v>0.0036342592592592607</v>
      </c>
      <c r="I20" s="21">
        <f>F20-INDEX($F$4:$F$72,MATCH(D20,$D$4:$D$72,0))</f>
        <v>0.0036342592592592607</v>
      </c>
    </row>
    <row r="21" spans="1:9" s="1" customFormat="1" ht="15" customHeight="1">
      <c r="A21" s="19">
        <v>18</v>
      </c>
      <c r="B21" s="22" t="s">
        <v>47</v>
      </c>
      <c r="C21" s="22" t="s">
        <v>41</v>
      </c>
      <c r="D21" s="20" t="s">
        <v>11</v>
      </c>
      <c r="E21" s="22" t="s">
        <v>15</v>
      </c>
      <c r="F21" s="63">
        <v>0.02855324074074074</v>
      </c>
      <c r="G21" s="20" t="str">
        <f t="shared" si="0"/>
        <v>4.07/km</v>
      </c>
      <c r="H21" s="21">
        <f t="shared" si="1"/>
        <v>0.003900462962962963</v>
      </c>
      <c r="I21" s="21">
        <f>F21-INDEX($F$4:$F$72,MATCH(D21,$D$4:$D$72,0))</f>
        <v>0.003900462962962963</v>
      </c>
    </row>
    <row r="22" spans="1:9" s="1" customFormat="1" ht="15" customHeight="1">
      <c r="A22" s="19">
        <v>19</v>
      </c>
      <c r="B22" s="22" t="s">
        <v>48</v>
      </c>
      <c r="C22" s="22" t="s">
        <v>49</v>
      </c>
      <c r="D22" s="20" t="s">
        <v>11</v>
      </c>
      <c r="E22" s="22" t="s">
        <v>19</v>
      </c>
      <c r="F22" s="63">
        <v>0.02866898148148148</v>
      </c>
      <c r="G22" s="20" t="str">
        <f t="shared" si="0"/>
        <v>4.08/km</v>
      </c>
      <c r="H22" s="21">
        <f t="shared" si="1"/>
        <v>0.004016203703703702</v>
      </c>
      <c r="I22" s="21">
        <f>F22-INDEX($F$4:$F$72,MATCH(D22,$D$4:$D$72,0))</f>
        <v>0.004016203703703702</v>
      </c>
    </row>
    <row r="23" spans="1:9" s="1" customFormat="1" ht="15" customHeight="1">
      <c r="A23" s="19">
        <v>20</v>
      </c>
      <c r="B23" s="22" t="s">
        <v>50</v>
      </c>
      <c r="C23" s="22" t="s">
        <v>51</v>
      </c>
      <c r="D23" s="20" t="s">
        <v>11</v>
      </c>
      <c r="E23" s="22" t="s">
        <v>19</v>
      </c>
      <c r="F23" s="63">
        <v>0.02884259259259259</v>
      </c>
      <c r="G23" s="20" t="str">
        <f t="shared" si="0"/>
        <v>4.09/km</v>
      </c>
      <c r="H23" s="21">
        <f t="shared" si="1"/>
        <v>0.004189814814814813</v>
      </c>
      <c r="I23" s="21">
        <f>F23-INDEX($F$4:$F$72,MATCH(D23,$D$4:$D$72,0))</f>
        <v>0.004189814814814813</v>
      </c>
    </row>
    <row r="24" spans="1:9" s="1" customFormat="1" ht="15" customHeight="1">
      <c r="A24" s="19">
        <v>21</v>
      </c>
      <c r="B24" s="22" t="s">
        <v>52</v>
      </c>
      <c r="C24" s="22" t="s">
        <v>53</v>
      </c>
      <c r="D24" s="20" t="s">
        <v>11</v>
      </c>
      <c r="E24" s="22" t="s">
        <v>19</v>
      </c>
      <c r="F24" s="63">
        <v>0.028946759259259255</v>
      </c>
      <c r="G24" s="20" t="str">
        <f t="shared" si="0"/>
        <v>4.10/km</v>
      </c>
      <c r="H24" s="21">
        <f t="shared" si="1"/>
        <v>0.0042939814814814785</v>
      </c>
      <c r="I24" s="21">
        <f>F24-INDEX($F$4:$F$72,MATCH(D24,$D$4:$D$72,0))</f>
        <v>0.0042939814814814785</v>
      </c>
    </row>
    <row r="25" spans="1:9" s="1" customFormat="1" ht="15" customHeight="1">
      <c r="A25" s="19">
        <v>22</v>
      </c>
      <c r="B25" s="22" t="s">
        <v>54</v>
      </c>
      <c r="C25" s="22" t="s">
        <v>55</v>
      </c>
      <c r="D25" s="20" t="s">
        <v>11</v>
      </c>
      <c r="E25" s="22" t="s">
        <v>15</v>
      </c>
      <c r="F25" s="63">
        <v>0.02900462962962963</v>
      </c>
      <c r="G25" s="20" t="str">
        <f t="shared" si="0"/>
        <v>4.11/km</v>
      </c>
      <c r="H25" s="21">
        <f t="shared" si="1"/>
        <v>0.004351851851851853</v>
      </c>
      <c r="I25" s="21">
        <f>F25-INDEX($F$4:$F$72,MATCH(D25,$D$4:$D$72,0))</f>
        <v>0.004351851851851853</v>
      </c>
    </row>
    <row r="26" spans="1:9" s="1" customFormat="1" ht="15" customHeight="1">
      <c r="A26" s="19">
        <v>23</v>
      </c>
      <c r="B26" s="22" t="s">
        <v>56</v>
      </c>
      <c r="C26" s="22" t="s">
        <v>57</v>
      </c>
      <c r="D26" s="20" t="s">
        <v>11</v>
      </c>
      <c r="E26" s="22" t="s">
        <v>15</v>
      </c>
      <c r="F26" s="63">
        <v>0.02922453703703704</v>
      </c>
      <c r="G26" s="20" t="str">
        <f t="shared" si="0"/>
        <v>4.13/km</v>
      </c>
      <c r="H26" s="21">
        <f t="shared" si="1"/>
        <v>0.0045717592592592615</v>
      </c>
      <c r="I26" s="21">
        <f>F26-INDEX($F$4:$F$72,MATCH(D26,$D$4:$D$72,0))</f>
        <v>0.0045717592592592615</v>
      </c>
    </row>
    <row r="27" spans="1:9" s="2" customFormat="1" ht="15" customHeight="1">
      <c r="A27" s="19">
        <v>24</v>
      </c>
      <c r="B27" s="22" t="s">
        <v>58</v>
      </c>
      <c r="C27" s="22" t="s">
        <v>59</v>
      </c>
      <c r="D27" s="20" t="s">
        <v>11</v>
      </c>
      <c r="E27" s="22" t="s">
        <v>19</v>
      </c>
      <c r="F27" s="63">
        <v>0.029270833333333333</v>
      </c>
      <c r="G27" s="20" t="str">
        <f t="shared" si="0"/>
        <v>4.13/km</v>
      </c>
      <c r="H27" s="21">
        <f t="shared" si="1"/>
        <v>0.004618055555555556</v>
      </c>
      <c r="I27" s="21">
        <f>F27-INDEX($F$4:$F$72,MATCH(D27,$D$4:$D$72,0))</f>
        <v>0.004618055555555556</v>
      </c>
    </row>
    <row r="28" spans="1:9" s="1" customFormat="1" ht="15" customHeight="1">
      <c r="A28" s="19">
        <v>25</v>
      </c>
      <c r="B28" s="22" t="s">
        <v>60</v>
      </c>
      <c r="C28" s="22" t="s">
        <v>61</v>
      </c>
      <c r="D28" s="20" t="s">
        <v>11</v>
      </c>
      <c r="E28" s="22" t="s">
        <v>19</v>
      </c>
      <c r="F28" s="63">
        <v>0.02934027777777778</v>
      </c>
      <c r="G28" s="20" t="str">
        <f t="shared" si="0"/>
        <v>4.14/km</v>
      </c>
      <c r="H28" s="21">
        <f t="shared" si="1"/>
        <v>0.004687500000000004</v>
      </c>
      <c r="I28" s="21">
        <f>F28-INDEX($F$4:$F$72,MATCH(D28,$D$4:$D$72,0))</f>
        <v>0.004687500000000004</v>
      </c>
    </row>
    <row r="29" spans="1:9" s="1" customFormat="1" ht="15" customHeight="1">
      <c r="A29" s="19">
        <v>26</v>
      </c>
      <c r="B29" s="22" t="s">
        <v>62</v>
      </c>
      <c r="C29" s="22" t="s">
        <v>63</v>
      </c>
      <c r="D29" s="20" t="s">
        <v>11</v>
      </c>
      <c r="E29" s="22" t="s">
        <v>64</v>
      </c>
      <c r="F29" s="63">
        <v>0.02956018518518519</v>
      </c>
      <c r="G29" s="20" t="str">
        <f t="shared" si="0"/>
        <v>4.15/km</v>
      </c>
      <c r="H29" s="21">
        <f t="shared" si="1"/>
        <v>0.004907407407407412</v>
      </c>
      <c r="I29" s="21">
        <f>F29-INDEX($F$4:$F$72,MATCH(D29,$D$4:$D$72,0))</f>
        <v>0.004907407407407412</v>
      </c>
    </row>
    <row r="30" spans="1:9" s="1" customFormat="1" ht="15" customHeight="1">
      <c r="A30" s="19">
        <v>27</v>
      </c>
      <c r="B30" s="22" t="s">
        <v>65</v>
      </c>
      <c r="C30" s="22" t="s">
        <v>46</v>
      </c>
      <c r="D30" s="20" t="s">
        <v>11</v>
      </c>
      <c r="E30" s="22" t="s">
        <v>15</v>
      </c>
      <c r="F30" s="63">
        <v>0.02956018518518519</v>
      </c>
      <c r="G30" s="20" t="str">
        <f t="shared" si="0"/>
        <v>4.15/km</v>
      </c>
      <c r="H30" s="21">
        <f t="shared" si="1"/>
        <v>0.004907407407407412</v>
      </c>
      <c r="I30" s="21">
        <f>F30-INDEX($F$4:$F$72,MATCH(D30,$D$4:$D$72,0))</f>
        <v>0.004907407407407412</v>
      </c>
    </row>
    <row r="31" spans="1:9" s="1" customFormat="1" ht="15" customHeight="1">
      <c r="A31" s="19">
        <v>28</v>
      </c>
      <c r="B31" s="22" t="s">
        <v>66</v>
      </c>
      <c r="C31" s="22" t="s">
        <v>67</v>
      </c>
      <c r="D31" s="20" t="s">
        <v>11</v>
      </c>
      <c r="E31" s="22" t="s">
        <v>15</v>
      </c>
      <c r="F31" s="63">
        <v>0.02980324074074074</v>
      </c>
      <c r="G31" s="20" t="str">
        <f t="shared" si="0"/>
        <v>4.18/km</v>
      </c>
      <c r="H31" s="21">
        <f t="shared" si="1"/>
        <v>0.005150462962962964</v>
      </c>
      <c r="I31" s="21">
        <f>F31-INDEX($F$4:$F$72,MATCH(D31,$D$4:$D$72,0))</f>
        <v>0.005150462962962964</v>
      </c>
    </row>
    <row r="32" spans="1:9" s="1" customFormat="1" ht="15" customHeight="1">
      <c r="A32" s="19">
        <v>29</v>
      </c>
      <c r="B32" s="22" t="s">
        <v>68</v>
      </c>
      <c r="C32" s="22" t="s">
        <v>69</v>
      </c>
      <c r="D32" s="20" t="s">
        <v>11</v>
      </c>
      <c r="E32" s="22" t="s">
        <v>15</v>
      </c>
      <c r="F32" s="63">
        <v>0.02980324074074074</v>
      </c>
      <c r="G32" s="20" t="str">
        <f t="shared" si="0"/>
        <v>4.18/km</v>
      </c>
      <c r="H32" s="21">
        <f aca="true" t="shared" si="2" ref="H32:H72">F32-$F$4</f>
        <v>0.005150462962962964</v>
      </c>
      <c r="I32" s="21">
        <f>F32-INDEX($F$4:$F$72,MATCH(D32,$D$4:$D$72,0))</f>
        <v>0.005150462962962964</v>
      </c>
    </row>
    <row r="33" spans="1:9" s="1" customFormat="1" ht="15" customHeight="1">
      <c r="A33" s="19">
        <v>30</v>
      </c>
      <c r="B33" s="22" t="s">
        <v>70</v>
      </c>
      <c r="C33" s="22" t="s">
        <v>71</v>
      </c>
      <c r="D33" s="20" t="s">
        <v>11</v>
      </c>
      <c r="E33" s="22" t="s">
        <v>15</v>
      </c>
      <c r="F33" s="63">
        <v>0.029861111111111113</v>
      </c>
      <c r="G33" s="20" t="str">
        <f t="shared" si="0"/>
        <v>4.18/km</v>
      </c>
      <c r="H33" s="21">
        <f t="shared" si="2"/>
        <v>0.005208333333333336</v>
      </c>
      <c r="I33" s="21">
        <f>F33-INDEX($F$4:$F$72,MATCH(D33,$D$4:$D$72,0))</f>
        <v>0.005208333333333336</v>
      </c>
    </row>
    <row r="34" spans="1:9" s="1" customFormat="1" ht="15" customHeight="1">
      <c r="A34" s="19">
        <v>31</v>
      </c>
      <c r="B34" s="22" t="s">
        <v>72</v>
      </c>
      <c r="C34" s="22" t="s">
        <v>69</v>
      </c>
      <c r="D34" s="20" t="s">
        <v>11</v>
      </c>
      <c r="E34" s="22" t="s">
        <v>15</v>
      </c>
      <c r="F34" s="63">
        <v>0.029930555555555557</v>
      </c>
      <c r="G34" s="20" t="str">
        <f t="shared" si="0"/>
        <v>4.19/km</v>
      </c>
      <c r="H34" s="21">
        <f t="shared" si="2"/>
        <v>0.0052777777777777805</v>
      </c>
      <c r="I34" s="21">
        <f>F34-INDEX($F$4:$F$72,MATCH(D34,$D$4:$D$72,0))</f>
        <v>0.0052777777777777805</v>
      </c>
    </row>
    <row r="35" spans="1:9" s="1" customFormat="1" ht="15" customHeight="1">
      <c r="A35" s="19">
        <v>32</v>
      </c>
      <c r="B35" s="22" t="s">
        <v>73</v>
      </c>
      <c r="C35" s="22" t="s">
        <v>74</v>
      </c>
      <c r="D35" s="20" t="s">
        <v>11</v>
      </c>
      <c r="E35" s="22" t="s">
        <v>75</v>
      </c>
      <c r="F35" s="63">
        <v>0.02988425925925926</v>
      </c>
      <c r="G35" s="20" t="str">
        <f t="shared" si="0"/>
        <v>4.18/km</v>
      </c>
      <c r="H35" s="21">
        <f t="shared" si="2"/>
        <v>0.005231481481481483</v>
      </c>
      <c r="I35" s="21">
        <f>F35-INDEX($F$4:$F$72,MATCH(D35,$D$4:$D$72,0))</f>
        <v>0.005231481481481483</v>
      </c>
    </row>
    <row r="36" spans="1:9" s="1" customFormat="1" ht="15" customHeight="1">
      <c r="A36" s="19">
        <v>33</v>
      </c>
      <c r="B36" s="22" t="s">
        <v>76</v>
      </c>
      <c r="C36" s="22" t="s">
        <v>77</v>
      </c>
      <c r="D36" s="20" t="s">
        <v>11</v>
      </c>
      <c r="E36" s="22" t="s">
        <v>75</v>
      </c>
      <c r="F36" s="63">
        <v>0.03002314814814815</v>
      </c>
      <c r="G36" s="20" t="str">
        <f t="shared" si="0"/>
        <v>4.19/km</v>
      </c>
      <c r="H36" s="21">
        <f t="shared" si="2"/>
        <v>0.005370370370370373</v>
      </c>
      <c r="I36" s="21">
        <f>F36-INDEX($F$4:$F$72,MATCH(D36,$D$4:$D$72,0))</f>
        <v>0.005370370370370373</v>
      </c>
    </row>
    <row r="37" spans="1:9" s="1" customFormat="1" ht="15" customHeight="1">
      <c r="A37" s="19">
        <v>34</v>
      </c>
      <c r="B37" s="22" t="s">
        <v>78</v>
      </c>
      <c r="C37" s="22" t="s">
        <v>79</v>
      </c>
      <c r="D37" s="20" t="s">
        <v>11</v>
      </c>
      <c r="E37" s="22" t="s">
        <v>15</v>
      </c>
      <c r="F37" s="63">
        <v>0.03008101851851852</v>
      </c>
      <c r="G37" s="20" t="str">
        <f t="shared" si="0"/>
        <v>4.20/km</v>
      </c>
      <c r="H37" s="21">
        <f t="shared" si="2"/>
        <v>0.005428240740740744</v>
      </c>
      <c r="I37" s="21">
        <f>F37-INDEX($F$4:$F$72,MATCH(D37,$D$4:$D$72,0))</f>
        <v>0.005428240740740744</v>
      </c>
    </row>
    <row r="38" spans="1:9" s="1" customFormat="1" ht="15" customHeight="1">
      <c r="A38" s="19">
        <v>35</v>
      </c>
      <c r="B38" s="22" t="s">
        <v>80</v>
      </c>
      <c r="C38" s="22" t="s">
        <v>55</v>
      </c>
      <c r="D38" s="20" t="s">
        <v>11</v>
      </c>
      <c r="E38" s="22" t="s">
        <v>19</v>
      </c>
      <c r="F38" s="63">
        <v>0.030208333333333334</v>
      </c>
      <c r="G38" s="20" t="str">
        <f t="shared" si="0"/>
        <v>4.21/km</v>
      </c>
      <c r="H38" s="21">
        <f t="shared" si="2"/>
        <v>0.005555555555555557</v>
      </c>
      <c r="I38" s="21">
        <f>F38-INDEX($F$4:$F$72,MATCH(D38,$D$4:$D$72,0))</f>
        <v>0.005555555555555557</v>
      </c>
    </row>
    <row r="39" spans="1:9" s="1" customFormat="1" ht="15" customHeight="1">
      <c r="A39" s="19">
        <v>36</v>
      </c>
      <c r="B39" s="22" t="s">
        <v>81</v>
      </c>
      <c r="C39" s="22" t="s">
        <v>82</v>
      </c>
      <c r="D39" s="20" t="s">
        <v>11</v>
      </c>
      <c r="E39" s="22" t="s">
        <v>15</v>
      </c>
      <c r="F39" s="63">
        <v>0.03025462962962963</v>
      </c>
      <c r="G39" s="20" t="str">
        <f t="shared" si="0"/>
        <v>4.21/km</v>
      </c>
      <c r="H39" s="21">
        <f t="shared" si="2"/>
        <v>0.005601851851851854</v>
      </c>
      <c r="I39" s="21">
        <f>F39-INDEX($F$4:$F$72,MATCH(D39,$D$4:$D$72,0))</f>
        <v>0.005601851851851854</v>
      </c>
    </row>
    <row r="40" spans="1:9" s="1" customFormat="1" ht="15" customHeight="1">
      <c r="A40" s="19">
        <v>37</v>
      </c>
      <c r="B40" s="22" t="s">
        <v>83</v>
      </c>
      <c r="C40" s="22" t="s">
        <v>41</v>
      </c>
      <c r="D40" s="20" t="s">
        <v>11</v>
      </c>
      <c r="E40" s="22" t="s">
        <v>19</v>
      </c>
      <c r="F40" s="63">
        <v>0.030300925925925926</v>
      </c>
      <c r="G40" s="20" t="str">
        <f t="shared" si="0"/>
        <v>4.22/km</v>
      </c>
      <c r="H40" s="21">
        <f t="shared" si="2"/>
        <v>0.005648148148148149</v>
      </c>
      <c r="I40" s="21">
        <f>F40-INDEX($F$4:$F$72,MATCH(D40,$D$4:$D$72,0))</f>
        <v>0.005648148148148149</v>
      </c>
    </row>
    <row r="41" spans="1:9" s="1" customFormat="1" ht="15" customHeight="1">
      <c r="A41" s="19">
        <v>38</v>
      </c>
      <c r="B41" s="22" t="s">
        <v>84</v>
      </c>
      <c r="C41" s="22" t="s">
        <v>85</v>
      </c>
      <c r="D41" s="20" t="s">
        <v>11</v>
      </c>
      <c r="E41" s="22" t="s">
        <v>86</v>
      </c>
      <c r="F41" s="63">
        <v>0.03074074074074074</v>
      </c>
      <c r="G41" s="20" t="str">
        <f t="shared" si="0"/>
        <v>4.26/km</v>
      </c>
      <c r="H41" s="21">
        <f t="shared" si="2"/>
        <v>0.006087962962962962</v>
      </c>
      <c r="I41" s="21">
        <f>F41-INDEX($F$4:$F$72,MATCH(D41,$D$4:$D$72,0))</f>
        <v>0.006087962962962962</v>
      </c>
    </row>
    <row r="42" spans="1:9" s="1" customFormat="1" ht="15" customHeight="1">
      <c r="A42" s="19">
        <v>39</v>
      </c>
      <c r="B42" s="22" t="s">
        <v>87</v>
      </c>
      <c r="C42" s="22" t="s">
        <v>88</v>
      </c>
      <c r="D42" s="20" t="s">
        <v>11</v>
      </c>
      <c r="E42" s="22" t="s">
        <v>19</v>
      </c>
      <c r="F42" s="63">
        <v>0.03136574074074074</v>
      </c>
      <c r="G42" s="20" t="str">
        <f t="shared" si="0"/>
        <v>4.31/km</v>
      </c>
      <c r="H42" s="21">
        <f t="shared" si="2"/>
        <v>0.006712962962962966</v>
      </c>
      <c r="I42" s="21">
        <f>F42-INDEX($F$4:$F$72,MATCH(D42,$D$4:$D$72,0))</f>
        <v>0.006712962962962966</v>
      </c>
    </row>
    <row r="43" spans="1:9" s="1" customFormat="1" ht="15" customHeight="1">
      <c r="A43" s="19">
        <v>40</v>
      </c>
      <c r="B43" s="22" t="s">
        <v>89</v>
      </c>
      <c r="C43" s="22" t="s">
        <v>49</v>
      </c>
      <c r="D43" s="20" t="s">
        <v>11</v>
      </c>
      <c r="E43" s="22" t="s">
        <v>19</v>
      </c>
      <c r="F43" s="63">
        <v>0.03141203703703704</v>
      </c>
      <c r="G43" s="20" t="str">
        <f t="shared" si="0"/>
        <v>4.31/km</v>
      </c>
      <c r="H43" s="21">
        <f t="shared" si="2"/>
        <v>0.00675925925925926</v>
      </c>
      <c r="I43" s="21">
        <f>F43-INDEX($F$4:$F$72,MATCH(D43,$D$4:$D$72,0))</f>
        <v>0.00675925925925926</v>
      </c>
    </row>
    <row r="44" spans="1:9" s="1" customFormat="1" ht="15" customHeight="1">
      <c r="A44" s="19">
        <v>41</v>
      </c>
      <c r="B44" s="22" t="s">
        <v>90</v>
      </c>
      <c r="C44" s="22" t="s">
        <v>14</v>
      </c>
      <c r="D44" s="20" t="s">
        <v>11</v>
      </c>
      <c r="E44" s="22" t="s">
        <v>75</v>
      </c>
      <c r="F44" s="63">
        <v>0.03152777777777777</v>
      </c>
      <c r="G44" s="20" t="str">
        <f t="shared" si="0"/>
        <v>4.32/km</v>
      </c>
      <c r="H44" s="21">
        <f t="shared" si="2"/>
        <v>0.006874999999999996</v>
      </c>
      <c r="I44" s="21">
        <f>F44-INDEX($F$4:$F$72,MATCH(D44,$D$4:$D$72,0))</f>
        <v>0.006874999999999996</v>
      </c>
    </row>
    <row r="45" spans="1:9" s="1" customFormat="1" ht="15" customHeight="1">
      <c r="A45" s="19">
        <v>42</v>
      </c>
      <c r="B45" s="22" t="s">
        <v>16</v>
      </c>
      <c r="C45" s="22" t="s">
        <v>35</v>
      </c>
      <c r="D45" s="20" t="s">
        <v>11</v>
      </c>
      <c r="E45" s="22" t="s">
        <v>15</v>
      </c>
      <c r="F45" s="63">
        <v>0.03167824074074074</v>
      </c>
      <c r="G45" s="20" t="str">
        <f t="shared" si="0"/>
        <v>4.34/km</v>
      </c>
      <c r="H45" s="21">
        <f t="shared" si="2"/>
        <v>0.007025462962962966</v>
      </c>
      <c r="I45" s="21">
        <f>F45-INDEX($F$4:$F$72,MATCH(D45,$D$4:$D$72,0))</f>
        <v>0.007025462962962966</v>
      </c>
    </row>
    <row r="46" spans="1:9" s="1" customFormat="1" ht="15" customHeight="1">
      <c r="A46" s="19">
        <v>43</v>
      </c>
      <c r="B46" s="22" t="s">
        <v>91</v>
      </c>
      <c r="C46" s="22" t="s">
        <v>92</v>
      </c>
      <c r="D46" s="20" t="s">
        <v>11</v>
      </c>
      <c r="E46" s="22" t="s">
        <v>19</v>
      </c>
      <c r="F46" s="63">
        <v>0.031712962962962964</v>
      </c>
      <c r="G46" s="20" t="str">
        <f t="shared" si="0"/>
        <v>4.34/km</v>
      </c>
      <c r="H46" s="21">
        <f t="shared" si="2"/>
        <v>0.007060185185185187</v>
      </c>
      <c r="I46" s="21">
        <f>F46-INDEX($F$4:$F$72,MATCH(D46,$D$4:$D$72,0))</f>
        <v>0.007060185185185187</v>
      </c>
    </row>
    <row r="47" spans="1:9" s="1" customFormat="1" ht="15" customHeight="1">
      <c r="A47" s="19">
        <v>44</v>
      </c>
      <c r="B47" s="22" t="s">
        <v>93</v>
      </c>
      <c r="C47" s="22" t="s">
        <v>94</v>
      </c>
      <c r="D47" s="20" t="s">
        <v>11</v>
      </c>
      <c r="E47" s="22" t="s">
        <v>75</v>
      </c>
      <c r="F47" s="63">
        <v>0.03196759259259259</v>
      </c>
      <c r="G47" s="20" t="str">
        <f t="shared" si="0"/>
        <v>4.36/km</v>
      </c>
      <c r="H47" s="21">
        <f t="shared" si="2"/>
        <v>0.007314814814814812</v>
      </c>
      <c r="I47" s="21">
        <f>F47-INDEX($F$4:$F$72,MATCH(D47,$D$4:$D$72,0))</f>
        <v>0.007314814814814812</v>
      </c>
    </row>
    <row r="48" spans="1:9" s="1" customFormat="1" ht="15" customHeight="1">
      <c r="A48" s="19">
        <v>45</v>
      </c>
      <c r="B48" s="22" t="s">
        <v>95</v>
      </c>
      <c r="C48" s="22" t="s">
        <v>41</v>
      </c>
      <c r="D48" s="20" t="s">
        <v>11</v>
      </c>
      <c r="E48" s="22" t="s">
        <v>19</v>
      </c>
      <c r="F48" s="63">
        <v>0.03248842592592593</v>
      </c>
      <c r="G48" s="20" t="str">
        <f t="shared" si="0"/>
        <v>4.41/km</v>
      </c>
      <c r="H48" s="21">
        <f t="shared" si="2"/>
        <v>0.00783564814814815</v>
      </c>
      <c r="I48" s="21">
        <f>F48-INDEX($F$4:$F$72,MATCH(D48,$D$4:$D$72,0))</f>
        <v>0.00783564814814815</v>
      </c>
    </row>
    <row r="49" spans="1:9" s="1" customFormat="1" ht="15" customHeight="1">
      <c r="A49" s="19">
        <v>46</v>
      </c>
      <c r="B49" s="22" t="s">
        <v>96</v>
      </c>
      <c r="C49" s="22" t="s">
        <v>97</v>
      </c>
      <c r="D49" s="20" t="s">
        <v>11</v>
      </c>
      <c r="E49" s="22" t="s">
        <v>15</v>
      </c>
      <c r="F49" s="63">
        <v>0.03248842592592593</v>
      </c>
      <c r="G49" s="20" t="str">
        <f t="shared" si="0"/>
        <v>4.41/km</v>
      </c>
      <c r="H49" s="21">
        <f t="shared" si="2"/>
        <v>0.00783564814814815</v>
      </c>
      <c r="I49" s="21">
        <f>F49-INDEX($F$4:$F$72,MATCH(D49,$D$4:$D$72,0))</f>
        <v>0.00783564814814815</v>
      </c>
    </row>
    <row r="50" spans="1:9" s="1" customFormat="1" ht="15" customHeight="1">
      <c r="A50" s="19">
        <v>47</v>
      </c>
      <c r="B50" s="22" t="s">
        <v>98</v>
      </c>
      <c r="C50" s="22" t="s">
        <v>82</v>
      </c>
      <c r="D50" s="20" t="s">
        <v>11</v>
      </c>
      <c r="E50" s="22" t="s">
        <v>19</v>
      </c>
      <c r="F50" s="63">
        <v>0.03269675925925926</v>
      </c>
      <c r="G50" s="20" t="str">
        <f t="shared" si="0"/>
        <v>4.43/km</v>
      </c>
      <c r="H50" s="21">
        <f t="shared" si="2"/>
        <v>0.008043981481481482</v>
      </c>
      <c r="I50" s="21">
        <f>F50-INDEX($F$4:$F$72,MATCH(D50,$D$4:$D$72,0))</f>
        <v>0.008043981481481482</v>
      </c>
    </row>
    <row r="51" spans="1:9" s="1" customFormat="1" ht="15" customHeight="1">
      <c r="A51" s="19">
        <v>48</v>
      </c>
      <c r="B51" s="22" t="s">
        <v>99</v>
      </c>
      <c r="C51" s="22" t="s">
        <v>100</v>
      </c>
      <c r="D51" s="20" t="s">
        <v>11</v>
      </c>
      <c r="E51" s="22" t="s">
        <v>101</v>
      </c>
      <c r="F51" s="63">
        <v>0.032789351851851854</v>
      </c>
      <c r="G51" s="20" t="str">
        <f t="shared" si="0"/>
        <v>4.43/km</v>
      </c>
      <c r="H51" s="21">
        <f t="shared" si="2"/>
        <v>0.008136574074074077</v>
      </c>
      <c r="I51" s="21">
        <f>F51-INDEX($F$4:$F$72,MATCH(D51,$D$4:$D$72,0))</f>
        <v>0.008136574074074077</v>
      </c>
    </row>
    <row r="52" spans="1:9" s="1" customFormat="1" ht="15" customHeight="1">
      <c r="A52" s="19">
        <v>49</v>
      </c>
      <c r="B52" s="22" t="s">
        <v>102</v>
      </c>
      <c r="C52" s="22" t="s">
        <v>103</v>
      </c>
      <c r="D52" s="20" t="s">
        <v>11</v>
      </c>
      <c r="E52" s="22" t="s">
        <v>19</v>
      </c>
      <c r="F52" s="63">
        <v>0.03284722222222222</v>
      </c>
      <c r="G52" s="20" t="str">
        <f t="shared" si="0"/>
        <v>4.44/km</v>
      </c>
      <c r="H52" s="21">
        <f t="shared" si="2"/>
        <v>0.008194444444444445</v>
      </c>
      <c r="I52" s="21">
        <f>F52-INDEX($F$4:$F$72,MATCH(D52,$D$4:$D$72,0))</f>
        <v>0.008194444444444445</v>
      </c>
    </row>
    <row r="53" spans="1:9" s="3" customFormat="1" ht="15" customHeight="1">
      <c r="A53" s="19">
        <v>50</v>
      </c>
      <c r="B53" s="22" t="s">
        <v>104</v>
      </c>
      <c r="C53" s="22" t="s">
        <v>105</v>
      </c>
      <c r="D53" s="20" t="s">
        <v>11</v>
      </c>
      <c r="E53" s="22" t="s">
        <v>19</v>
      </c>
      <c r="F53" s="63">
        <v>0.032997685185185185</v>
      </c>
      <c r="G53" s="20" t="str">
        <f t="shared" si="0"/>
        <v>4.45/km</v>
      </c>
      <c r="H53" s="21">
        <f t="shared" si="2"/>
        <v>0.008344907407407409</v>
      </c>
      <c r="I53" s="21">
        <f>F53-INDEX($F$4:$F$72,MATCH(D53,$D$4:$D$72,0))</f>
        <v>0.008344907407407409</v>
      </c>
    </row>
    <row r="54" spans="1:9" s="1" customFormat="1" ht="15" customHeight="1">
      <c r="A54" s="19">
        <v>51</v>
      </c>
      <c r="B54" s="22" t="s">
        <v>106</v>
      </c>
      <c r="C54" s="22" t="s">
        <v>107</v>
      </c>
      <c r="D54" s="20" t="s">
        <v>11</v>
      </c>
      <c r="E54" s="22" t="s">
        <v>64</v>
      </c>
      <c r="F54" s="63">
        <v>0.033171296296296296</v>
      </c>
      <c r="G54" s="20" t="str">
        <f t="shared" si="0"/>
        <v>4.47/km</v>
      </c>
      <c r="H54" s="21">
        <f t="shared" si="2"/>
        <v>0.008518518518518519</v>
      </c>
      <c r="I54" s="21">
        <f>F54-INDEX($F$4:$F$72,MATCH(D54,$D$4:$D$72,0))</f>
        <v>0.008518518518518519</v>
      </c>
    </row>
    <row r="55" spans="1:9" s="1" customFormat="1" ht="15" customHeight="1">
      <c r="A55" s="19">
        <v>52</v>
      </c>
      <c r="B55" s="22" t="s">
        <v>108</v>
      </c>
      <c r="C55" s="22" t="s">
        <v>109</v>
      </c>
      <c r="D55" s="20" t="s">
        <v>11</v>
      </c>
      <c r="E55" s="22" t="s">
        <v>64</v>
      </c>
      <c r="F55" s="63">
        <v>0.033402777777777774</v>
      </c>
      <c r="G55" s="20" t="str">
        <f t="shared" si="0"/>
        <v>4.49/km</v>
      </c>
      <c r="H55" s="21">
        <f t="shared" si="2"/>
        <v>0.008749999999999997</v>
      </c>
      <c r="I55" s="21">
        <f>F55-INDEX($F$4:$F$72,MATCH(D55,$D$4:$D$72,0))</f>
        <v>0.008749999999999997</v>
      </c>
    </row>
    <row r="56" spans="1:9" s="1" customFormat="1" ht="15" customHeight="1">
      <c r="A56" s="19">
        <v>53</v>
      </c>
      <c r="B56" s="22" t="s">
        <v>110</v>
      </c>
      <c r="C56" s="22" t="s">
        <v>111</v>
      </c>
      <c r="D56" s="20" t="s">
        <v>11</v>
      </c>
      <c r="E56" s="22" t="s">
        <v>15</v>
      </c>
      <c r="F56" s="63">
        <v>0.033935185185185186</v>
      </c>
      <c r="G56" s="20" t="str">
        <f t="shared" si="0"/>
        <v>4.53/km</v>
      </c>
      <c r="H56" s="21">
        <f t="shared" si="2"/>
        <v>0.00928240740740741</v>
      </c>
      <c r="I56" s="21">
        <f>F56-INDEX($F$4:$F$72,MATCH(D56,$D$4:$D$72,0))</f>
        <v>0.00928240740740741</v>
      </c>
    </row>
    <row r="57" spans="1:9" s="1" customFormat="1" ht="15" customHeight="1">
      <c r="A57" s="19">
        <v>54</v>
      </c>
      <c r="B57" s="22" t="s">
        <v>112</v>
      </c>
      <c r="C57" s="22" t="s">
        <v>17</v>
      </c>
      <c r="D57" s="20" t="s">
        <v>11</v>
      </c>
      <c r="E57" s="22" t="s">
        <v>15</v>
      </c>
      <c r="F57" s="63">
        <v>0.03481481481481481</v>
      </c>
      <c r="G57" s="20" t="str">
        <f t="shared" si="0"/>
        <v>5.01/km</v>
      </c>
      <c r="H57" s="21">
        <f t="shared" si="2"/>
        <v>0.010162037037037035</v>
      </c>
      <c r="I57" s="21">
        <f>F57-INDEX($F$4:$F$72,MATCH(D57,$D$4:$D$72,0))</f>
        <v>0.010162037037037035</v>
      </c>
    </row>
    <row r="58" spans="1:9" s="1" customFormat="1" ht="15" customHeight="1">
      <c r="A58" s="19">
        <v>55</v>
      </c>
      <c r="B58" s="22" t="s">
        <v>113</v>
      </c>
      <c r="C58" s="22" t="s">
        <v>14</v>
      </c>
      <c r="D58" s="20" t="s">
        <v>11</v>
      </c>
      <c r="E58" s="22" t="s">
        <v>19</v>
      </c>
      <c r="F58" s="63">
        <v>0.035069444444444445</v>
      </c>
      <c r="G58" s="20" t="str">
        <f t="shared" si="0"/>
        <v>5.03/km</v>
      </c>
      <c r="H58" s="21">
        <f t="shared" si="2"/>
        <v>0.010416666666666668</v>
      </c>
      <c r="I58" s="21">
        <f>F58-INDEX($F$4:$F$72,MATCH(D58,$D$4:$D$72,0))</f>
        <v>0.010416666666666668</v>
      </c>
    </row>
    <row r="59" spans="1:9" s="1" customFormat="1" ht="15" customHeight="1">
      <c r="A59" s="19">
        <v>56</v>
      </c>
      <c r="B59" s="22" t="s">
        <v>114</v>
      </c>
      <c r="C59" s="22" t="s">
        <v>79</v>
      </c>
      <c r="D59" s="20" t="s">
        <v>11</v>
      </c>
      <c r="E59" s="22" t="s">
        <v>19</v>
      </c>
      <c r="F59" s="63">
        <v>0.03516203703703704</v>
      </c>
      <c r="G59" s="20" t="str">
        <f t="shared" si="0"/>
        <v>5.04/km</v>
      </c>
      <c r="H59" s="21">
        <f t="shared" si="2"/>
        <v>0.010509259259259263</v>
      </c>
      <c r="I59" s="21">
        <f>F59-INDEX($F$4:$F$72,MATCH(D59,$D$4:$D$72,0))</f>
        <v>0.010509259259259263</v>
      </c>
    </row>
    <row r="60" spans="1:9" s="1" customFormat="1" ht="15" customHeight="1">
      <c r="A60" s="19">
        <v>57</v>
      </c>
      <c r="B60" s="22" t="s">
        <v>115</v>
      </c>
      <c r="C60" s="22" t="s">
        <v>116</v>
      </c>
      <c r="D60" s="20" t="s">
        <v>11</v>
      </c>
      <c r="E60" s="22" t="s">
        <v>101</v>
      </c>
      <c r="F60" s="63">
        <v>0.03540509259259259</v>
      </c>
      <c r="G60" s="20" t="str">
        <f t="shared" si="0"/>
        <v>5.06/km</v>
      </c>
      <c r="H60" s="21">
        <f t="shared" si="2"/>
        <v>0.010752314814814815</v>
      </c>
      <c r="I60" s="21">
        <f>F60-INDEX($F$4:$F$72,MATCH(D60,$D$4:$D$72,0))</f>
        <v>0.010752314814814815</v>
      </c>
    </row>
    <row r="61" spans="1:9" s="1" customFormat="1" ht="15" customHeight="1">
      <c r="A61" s="19">
        <v>58</v>
      </c>
      <c r="B61" s="22" t="s">
        <v>117</v>
      </c>
      <c r="C61" s="22" t="s">
        <v>118</v>
      </c>
      <c r="D61" s="20" t="s">
        <v>11</v>
      </c>
      <c r="E61" s="22" t="s">
        <v>19</v>
      </c>
      <c r="F61" s="63">
        <v>0.03564814814814815</v>
      </c>
      <c r="G61" s="20" t="str">
        <f t="shared" si="0"/>
        <v>5.08/km</v>
      </c>
      <c r="H61" s="21">
        <f t="shared" si="2"/>
        <v>0.010995370370370374</v>
      </c>
      <c r="I61" s="21">
        <f>F61-INDEX($F$4:$F$72,MATCH(D61,$D$4:$D$72,0))</f>
        <v>0.010995370370370374</v>
      </c>
    </row>
    <row r="62" spans="1:9" s="1" customFormat="1" ht="15" customHeight="1">
      <c r="A62" s="19">
        <v>59</v>
      </c>
      <c r="B62" s="22" t="s">
        <v>119</v>
      </c>
      <c r="C62" s="22" t="s">
        <v>120</v>
      </c>
      <c r="D62" s="20" t="s">
        <v>11</v>
      </c>
      <c r="E62" s="22" t="s">
        <v>19</v>
      </c>
      <c r="F62" s="63">
        <v>0.03568287037037037</v>
      </c>
      <c r="G62" s="20" t="str">
        <f t="shared" si="0"/>
        <v>5.08/km</v>
      </c>
      <c r="H62" s="21">
        <f t="shared" si="2"/>
        <v>0.011030092592592595</v>
      </c>
      <c r="I62" s="21">
        <f>F62-INDEX($F$4:$F$72,MATCH(D62,$D$4:$D$72,0))</f>
        <v>0.011030092592592595</v>
      </c>
    </row>
    <row r="63" spans="1:9" s="1" customFormat="1" ht="15" customHeight="1">
      <c r="A63" s="19">
        <v>60</v>
      </c>
      <c r="B63" s="22" t="s">
        <v>121</v>
      </c>
      <c r="C63" s="22" t="s">
        <v>67</v>
      </c>
      <c r="D63" s="20" t="s">
        <v>11</v>
      </c>
      <c r="E63" s="22" t="s">
        <v>15</v>
      </c>
      <c r="F63" s="63">
        <v>0.03684027777777778</v>
      </c>
      <c r="G63" s="20" t="str">
        <f t="shared" si="0"/>
        <v>5.18/km</v>
      </c>
      <c r="H63" s="21">
        <f t="shared" si="2"/>
        <v>0.0121875</v>
      </c>
      <c r="I63" s="21">
        <f>F63-INDEX($F$4:$F$72,MATCH(D63,$D$4:$D$72,0))</f>
        <v>0.0121875</v>
      </c>
    </row>
    <row r="64" spans="1:9" s="1" customFormat="1" ht="15" customHeight="1">
      <c r="A64" s="19">
        <v>61</v>
      </c>
      <c r="B64" s="22" t="s">
        <v>122</v>
      </c>
      <c r="C64" s="22" t="s">
        <v>123</v>
      </c>
      <c r="D64" s="20" t="s">
        <v>11</v>
      </c>
      <c r="E64" s="22" t="s">
        <v>19</v>
      </c>
      <c r="F64" s="63">
        <v>0.03686342592592593</v>
      </c>
      <c r="G64" s="20" t="str">
        <f t="shared" si="0"/>
        <v>5.19/km</v>
      </c>
      <c r="H64" s="21">
        <f t="shared" si="2"/>
        <v>0.012210648148148154</v>
      </c>
      <c r="I64" s="21">
        <f>F64-INDEX($F$4:$F$72,MATCH(D64,$D$4:$D$72,0))</f>
        <v>0.012210648148148154</v>
      </c>
    </row>
    <row r="65" spans="1:9" s="1" customFormat="1" ht="15" customHeight="1">
      <c r="A65" s="19">
        <v>62</v>
      </c>
      <c r="B65" s="22" t="s">
        <v>124</v>
      </c>
      <c r="C65" s="22" t="s">
        <v>125</v>
      </c>
      <c r="D65" s="20" t="s">
        <v>11</v>
      </c>
      <c r="E65" s="22" t="s">
        <v>19</v>
      </c>
      <c r="F65" s="63">
        <v>0.03697916666666667</v>
      </c>
      <c r="G65" s="20" t="str">
        <f t="shared" si="0"/>
        <v>5.20/km</v>
      </c>
      <c r="H65" s="21">
        <f t="shared" si="2"/>
        <v>0.01232638888888889</v>
      </c>
      <c r="I65" s="21">
        <f>F65-INDEX($F$4:$F$72,MATCH(D65,$D$4:$D$72,0))</f>
        <v>0.01232638888888889</v>
      </c>
    </row>
    <row r="66" spans="1:9" s="1" customFormat="1" ht="15" customHeight="1">
      <c r="A66" s="19">
        <v>63</v>
      </c>
      <c r="B66" s="22" t="s">
        <v>126</v>
      </c>
      <c r="C66" s="22" t="s">
        <v>127</v>
      </c>
      <c r="D66" s="20" t="s">
        <v>11</v>
      </c>
      <c r="E66" s="22" t="s">
        <v>15</v>
      </c>
      <c r="F66" s="63">
        <v>0.03770833333333333</v>
      </c>
      <c r="G66" s="20" t="str">
        <f t="shared" si="0"/>
        <v>5.26/km</v>
      </c>
      <c r="H66" s="21">
        <f t="shared" si="2"/>
        <v>0.013055555555555553</v>
      </c>
      <c r="I66" s="21">
        <f>F66-INDEX($F$4:$F$72,MATCH(D66,$D$4:$D$72,0))</f>
        <v>0.013055555555555553</v>
      </c>
    </row>
    <row r="67" spans="1:9" s="1" customFormat="1" ht="15" customHeight="1">
      <c r="A67" s="19">
        <v>64</v>
      </c>
      <c r="B67" s="22" t="s">
        <v>60</v>
      </c>
      <c r="C67" s="22" t="s">
        <v>128</v>
      </c>
      <c r="D67" s="20" t="s">
        <v>11</v>
      </c>
      <c r="E67" s="22" t="s">
        <v>19</v>
      </c>
      <c r="F67" s="63">
        <v>0.03849537037037037</v>
      </c>
      <c r="G67" s="20" t="str">
        <f t="shared" si="0"/>
        <v>5.33/km</v>
      </c>
      <c r="H67" s="21">
        <f t="shared" si="2"/>
        <v>0.01384259259259259</v>
      </c>
      <c r="I67" s="21">
        <f>F67-INDEX($F$4:$F$72,MATCH(D67,$D$4:$D$72,0))</f>
        <v>0.01384259259259259</v>
      </c>
    </row>
    <row r="68" spans="1:9" s="1" customFormat="1" ht="15" customHeight="1">
      <c r="A68" s="19">
        <v>65</v>
      </c>
      <c r="B68" s="22" t="s">
        <v>129</v>
      </c>
      <c r="C68" s="22" t="s">
        <v>130</v>
      </c>
      <c r="D68" s="20" t="s">
        <v>11</v>
      </c>
      <c r="E68" s="22" t="s">
        <v>101</v>
      </c>
      <c r="F68" s="63">
        <v>0.039699074074074074</v>
      </c>
      <c r="G68" s="20" t="str">
        <f>TEXT(INT((HOUR(F68)*3600+MINUTE(F68)*60+SECOND(F68))/$I$2/60),"0")&amp;"."&amp;TEXT(MOD((HOUR(F68)*3600+MINUTE(F68)*60+SECOND(F68))/$I$2,60),"00")&amp;"/km"</f>
        <v>5.43/km</v>
      </c>
      <c r="H68" s="21">
        <f t="shared" si="2"/>
        <v>0.015046296296296297</v>
      </c>
      <c r="I68" s="21">
        <f>F68-INDEX($F$4:$F$72,MATCH(D68,$D$4:$D$72,0))</f>
        <v>0.015046296296296297</v>
      </c>
    </row>
    <row r="69" spans="1:9" s="1" customFormat="1" ht="15" customHeight="1">
      <c r="A69" s="19">
        <v>66</v>
      </c>
      <c r="B69" s="22" t="s">
        <v>131</v>
      </c>
      <c r="C69" s="22" t="s">
        <v>132</v>
      </c>
      <c r="D69" s="20" t="s">
        <v>11</v>
      </c>
      <c r="E69" s="22" t="s">
        <v>19</v>
      </c>
      <c r="F69" s="63">
        <v>0.039872685185185185</v>
      </c>
      <c r="G69" s="20" t="str">
        <f>TEXT(INT((HOUR(F69)*3600+MINUTE(F69)*60+SECOND(F69))/$I$2/60),"0")&amp;"."&amp;TEXT(MOD((HOUR(F69)*3600+MINUTE(F69)*60+SECOND(F69))/$I$2,60),"00")&amp;"/km"</f>
        <v>5.45/km</v>
      </c>
      <c r="H69" s="21">
        <f t="shared" si="2"/>
        <v>0.015219907407407408</v>
      </c>
      <c r="I69" s="21">
        <f>F69-INDEX($F$4:$F$72,MATCH(D69,$D$4:$D$72,0))</f>
        <v>0.015219907407407408</v>
      </c>
    </row>
    <row r="70" spans="1:9" s="1" customFormat="1" ht="15" customHeight="1">
      <c r="A70" s="19">
        <v>67</v>
      </c>
      <c r="B70" s="22" t="s">
        <v>133</v>
      </c>
      <c r="C70" s="22" t="s">
        <v>134</v>
      </c>
      <c r="D70" s="20" t="s">
        <v>11</v>
      </c>
      <c r="E70" s="22" t="s">
        <v>15</v>
      </c>
      <c r="F70" s="63">
        <v>0.039872685185185185</v>
      </c>
      <c r="G70" s="20" t="str">
        <f>TEXT(INT((HOUR(F70)*3600+MINUTE(F70)*60+SECOND(F70))/$I$2/60),"0")&amp;"."&amp;TEXT(MOD((HOUR(F70)*3600+MINUTE(F70)*60+SECOND(F70))/$I$2,60),"00")&amp;"/km"</f>
        <v>5.45/km</v>
      </c>
      <c r="H70" s="21">
        <f t="shared" si="2"/>
        <v>0.015219907407407408</v>
      </c>
      <c r="I70" s="21">
        <f>F70-INDEX($F$4:$F$72,MATCH(D70,$D$4:$D$72,0))</f>
        <v>0.015219907407407408</v>
      </c>
    </row>
    <row r="71" spans="1:9" s="1" customFormat="1" ht="15" customHeight="1">
      <c r="A71" s="19">
        <v>68</v>
      </c>
      <c r="B71" s="22" t="s">
        <v>135</v>
      </c>
      <c r="C71" s="22" t="s">
        <v>136</v>
      </c>
      <c r="D71" s="20" t="s">
        <v>11</v>
      </c>
      <c r="E71" s="22" t="s">
        <v>15</v>
      </c>
      <c r="F71" s="63">
        <v>0.04075231481481481</v>
      </c>
      <c r="G71" s="20" t="str">
        <f>TEXT(INT((HOUR(F71)*3600+MINUTE(F71)*60+SECOND(F71))/$I$2/60),"0")&amp;"."&amp;TEXT(MOD((HOUR(F71)*3600+MINUTE(F71)*60+SECOND(F71))/$I$2,60),"00")&amp;"/km"</f>
        <v>5.52/km</v>
      </c>
      <c r="H71" s="21">
        <f t="shared" si="2"/>
        <v>0.016099537037037034</v>
      </c>
      <c r="I71" s="21">
        <f>F71-INDEX($F$4:$F$72,MATCH(D71,$D$4:$D$72,0))</f>
        <v>0.016099537037037034</v>
      </c>
    </row>
    <row r="72" spans="1:9" s="1" customFormat="1" ht="15" customHeight="1" thickBot="1">
      <c r="A72" s="23">
        <v>69</v>
      </c>
      <c r="B72" s="44" t="s">
        <v>137</v>
      </c>
      <c r="C72" s="44" t="s">
        <v>138</v>
      </c>
      <c r="D72" s="24" t="s">
        <v>11</v>
      </c>
      <c r="E72" s="44" t="s">
        <v>15</v>
      </c>
      <c r="F72" s="64">
        <v>0.04092592592592593</v>
      </c>
      <c r="G72" s="24" t="str">
        <f>TEXT(INT((HOUR(F72)*3600+MINUTE(F72)*60+SECOND(F72))/$I$2/60),"0")&amp;"."&amp;TEXT(MOD((HOUR(F72)*3600+MINUTE(F72)*60+SECOND(F72))/$I$2,60),"00")&amp;"/km"</f>
        <v>5.54/km</v>
      </c>
      <c r="H72" s="25">
        <f t="shared" si="2"/>
        <v>0.01627314814814815</v>
      </c>
      <c r="I72" s="25">
        <f>F72-INDEX($F$4:$F$72,MATCH(D72,$D$4:$D$72,0))</f>
        <v>0.01627314814814815</v>
      </c>
    </row>
  </sheetData>
  <autoFilter ref="A3:I7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pane ySplit="3" topLeftCell="BM4" activePane="bottomLeft" state="frozen"/>
      <selection pane="topLeft" activeCell="A1" sqref="A1"/>
      <selection pane="bottomLeft" activeCell="L30" sqref="L3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  <col min="5" max="5" width="4.7109375" style="4" customWidth="1"/>
    <col min="6" max="6" width="12.7109375" style="0" customWidth="1"/>
    <col min="7" max="7" width="5.7109375" style="4" customWidth="1"/>
    <col min="8" max="8" width="12.7109375" style="0" customWidth="1"/>
    <col min="9" max="9" width="5.7109375" style="4" customWidth="1"/>
    <col min="10" max="10" width="12.7109375" style="0" customWidth="1"/>
    <col min="11" max="11" width="5.7109375" style="4" customWidth="1"/>
  </cols>
  <sheetData>
    <row r="1" spans="1:11" ht="24.75" customHeight="1" thickBot="1">
      <c r="A1" s="37" t="str">
        <f>Individuale!A1</f>
        <v>Corri tra i pini</v>
      </c>
      <c r="B1" s="38"/>
      <c r="C1" s="39"/>
      <c r="E1" s="48" t="s">
        <v>142</v>
      </c>
      <c r="F1" s="48"/>
      <c r="G1" s="48"/>
      <c r="H1" s="48"/>
      <c r="I1" s="48"/>
      <c r="J1" s="48"/>
      <c r="K1" s="48"/>
    </row>
    <row r="2" spans="1:11" ht="33" customHeight="1" thickBot="1">
      <c r="A2" s="40" t="str">
        <f>Individuale!A2&amp;" km. "&amp;Individuale!I2</f>
        <v>Anguillara (RM) Italia - Domenica 20/09/2009 km. 10</v>
      </c>
      <c r="B2" s="41"/>
      <c r="C2" s="42"/>
      <c r="E2" s="49" t="s">
        <v>143</v>
      </c>
      <c r="F2" s="49"/>
      <c r="G2" s="49"/>
      <c r="H2" s="49"/>
      <c r="I2" s="49"/>
      <c r="J2" s="49"/>
      <c r="K2" s="49"/>
    </row>
    <row r="3" spans="1:11" ht="24.75" customHeight="1" thickBot="1">
      <c r="A3" s="13" t="s">
        <v>1</v>
      </c>
      <c r="B3" s="14" t="s">
        <v>5</v>
      </c>
      <c r="C3" s="14" t="s">
        <v>10</v>
      </c>
      <c r="E3" s="58"/>
      <c r="F3" s="59" t="s">
        <v>144</v>
      </c>
      <c r="G3" s="59"/>
      <c r="H3" s="60" t="s">
        <v>145</v>
      </c>
      <c r="I3" s="61"/>
      <c r="J3" s="59" t="s">
        <v>75</v>
      </c>
      <c r="K3" s="59"/>
    </row>
    <row r="4" spans="1:11" ht="15" customHeight="1">
      <c r="A4" s="45">
        <v>1</v>
      </c>
      <c r="B4" s="46" t="s">
        <v>15</v>
      </c>
      <c r="C4" s="47">
        <v>28</v>
      </c>
      <c r="E4" s="54">
        <v>1</v>
      </c>
      <c r="F4" s="55" t="s">
        <v>16</v>
      </c>
      <c r="G4" s="54">
        <v>70</v>
      </c>
      <c r="H4" s="55" t="s">
        <v>18</v>
      </c>
      <c r="I4" s="54">
        <v>69</v>
      </c>
      <c r="J4" s="55" t="s">
        <v>73</v>
      </c>
      <c r="K4" s="54">
        <v>40</v>
      </c>
    </row>
    <row r="5" spans="1:11" ht="15" customHeight="1">
      <c r="A5" s="26">
        <v>2</v>
      </c>
      <c r="B5" s="27" t="s">
        <v>19</v>
      </c>
      <c r="C5" s="30">
        <v>28</v>
      </c>
      <c r="E5" s="50">
        <f>E4+1</f>
        <v>2</v>
      </c>
      <c r="F5" s="51" t="s">
        <v>20</v>
      </c>
      <c r="G5" s="50">
        <v>68</v>
      </c>
      <c r="H5" s="51" t="s">
        <v>22</v>
      </c>
      <c r="I5" s="50">
        <v>67</v>
      </c>
      <c r="J5" s="51" t="s">
        <v>76</v>
      </c>
      <c r="K5" s="50">
        <v>39</v>
      </c>
    </row>
    <row r="6" spans="1:11" ht="15" customHeight="1">
      <c r="A6" s="26">
        <v>3</v>
      </c>
      <c r="B6" s="27" t="s">
        <v>75</v>
      </c>
      <c r="C6" s="30">
        <v>4</v>
      </c>
      <c r="E6" s="50">
        <f aca="true" t="shared" si="0" ref="E6:E13">E5+1</f>
        <v>3</v>
      </c>
      <c r="F6" s="51" t="s">
        <v>24</v>
      </c>
      <c r="G6" s="50">
        <v>66</v>
      </c>
      <c r="H6" s="51" t="s">
        <v>34</v>
      </c>
      <c r="I6" s="50">
        <v>61</v>
      </c>
      <c r="J6" s="51" t="s">
        <v>90</v>
      </c>
      <c r="K6" s="50">
        <v>31</v>
      </c>
    </row>
    <row r="7" spans="1:11" ht="15" customHeight="1">
      <c r="A7" s="26">
        <v>4</v>
      </c>
      <c r="B7" s="27" t="s">
        <v>44</v>
      </c>
      <c r="C7" s="30">
        <v>1</v>
      </c>
      <c r="E7" s="50">
        <f t="shared" si="0"/>
        <v>4</v>
      </c>
      <c r="F7" s="51" t="s">
        <v>26</v>
      </c>
      <c r="G7" s="50">
        <v>65</v>
      </c>
      <c r="H7" s="51" t="s">
        <v>38</v>
      </c>
      <c r="I7" s="50">
        <v>59</v>
      </c>
      <c r="J7" s="51" t="s">
        <v>93</v>
      </c>
      <c r="K7" s="50">
        <v>28</v>
      </c>
    </row>
    <row r="8" spans="1:11" ht="15" customHeight="1">
      <c r="A8" s="26">
        <v>5</v>
      </c>
      <c r="B8" s="27" t="s">
        <v>64</v>
      </c>
      <c r="C8" s="30">
        <v>3</v>
      </c>
      <c r="E8" s="50">
        <f t="shared" si="0"/>
        <v>5</v>
      </c>
      <c r="F8" s="51" t="s">
        <v>28</v>
      </c>
      <c r="G8" s="50">
        <v>64</v>
      </c>
      <c r="H8" s="51" t="s">
        <v>40</v>
      </c>
      <c r="I8" s="50">
        <v>58</v>
      </c>
      <c r="J8" s="51"/>
      <c r="K8" s="50"/>
    </row>
    <row r="9" spans="1:11" ht="15" customHeight="1">
      <c r="A9" s="26">
        <v>6</v>
      </c>
      <c r="B9" s="27" t="s">
        <v>101</v>
      </c>
      <c r="C9" s="30">
        <v>3</v>
      </c>
      <c r="E9" s="50">
        <f t="shared" si="0"/>
        <v>6</v>
      </c>
      <c r="F9" s="51" t="s">
        <v>30</v>
      </c>
      <c r="G9" s="50">
        <v>63</v>
      </c>
      <c r="H9" s="51" t="s">
        <v>45</v>
      </c>
      <c r="I9" s="50">
        <v>55</v>
      </c>
      <c r="J9" s="51"/>
      <c r="K9" s="50"/>
    </row>
    <row r="10" spans="1:11" ht="15" customHeight="1">
      <c r="A10" s="26">
        <v>7</v>
      </c>
      <c r="B10" s="27" t="s">
        <v>86</v>
      </c>
      <c r="C10" s="30">
        <v>1</v>
      </c>
      <c r="E10" s="50">
        <f t="shared" si="0"/>
        <v>7</v>
      </c>
      <c r="F10" s="51" t="s">
        <v>32</v>
      </c>
      <c r="G10" s="50">
        <v>62</v>
      </c>
      <c r="H10" s="51" t="s">
        <v>48</v>
      </c>
      <c r="I10" s="50">
        <v>53</v>
      </c>
      <c r="J10" s="51"/>
      <c r="K10" s="50"/>
    </row>
    <row r="11" spans="1:11" ht="15" customHeight="1" thickBot="1">
      <c r="A11" s="28">
        <v>8</v>
      </c>
      <c r="B11" s="29" t="s">
        <v>139</v>
      </c>
      <c r="C11" s="31">
        <v>1</v>
      </c>
      <c r="E11" s="50">
        <f>E10+1</f>
        <v>8</v>
      </c>
      <c r="F11" s="51" t="s">
        <v>36</v>
      </c>
      <c r="G11" s="50">
        <v>60</v>
      </c>
      <c r="H11" s="51" t="s">
        <v>50</v>
      </c>
      <c r="I11" s="50">
        <v>52</v>
      </c>
      <c r="J11" s="51"/>
      <c r="K11" s="50"/>
    </row>
    <row r="12" spans="3:11" ht="15" customHeight="1">
      <c r="C12" s="4">
        <f>SUM(C4:C11)</f>
        <v>69</v>
      </c>
      <c r="E12" s="50">
        <f t="shared" si="0"/>
        <v>9</v>
      </c>
      <c r="F12" s="51" t="s">
        <v>47</v>
      </c>
      <c r="G12" s="50">
        <v>54</v>
      </c>
      <c r="H12" s="51" t="s">
        <v>52</v>
      </c>
      <c r="I12" s="50">
        <v>51</v>
      </c>
      <c r="J12" s="51"/>
      <c r="K12" s="50"/>
    </row>
    <row r="13" spans="5:11" ht="15" customHeight="1">
      <c r="E13" s="50">
        <f t="shared" si="0"/>
        <v>10</v>
      </c>
      <c r="F13" s="51" t="s">
        <v>54</v>
      </c>
      <c r="G13" s="50">
        <v>50</v>
      </c>
      <c r="H13" s="51" t="s">
        <v>58</v>
      </c>
      <c r="I13" s="50">
        <v>48</v>
      </c>
      <c r="J13" s="51"/>
      <c r="K13" s="50"/>
    </row>
    <row r="14" spans="5:11" ht="15" customHeight="1">
      <c r="E14" s="52" t="s">
        <v>12</v>
      </c>
      <c r="F14" s="53" t="s">
        <v>146</v>
      </c>
      <c r="G14" s="52">
        <v>4</v>
      </c>
      <c r="H14" s="53" t="s">
        <v>91</v>
      </c>
      <c r="I14" s="52">
        <v>29</v>
      </c>
      <c r="J14" s="53"/>
      <c r="K14" s="52"/>
    </row>
    <row r="15" spans="5:11" ht="15" customHeight="1">
      <c r="E15" s="56"/>
      <c r="F15" s="57"/>
      <c r="G15" s="52">
        <f>SUM(G4:G14)</f>
        <v>626</v>
      </c>
      <c r="H15" s="55"/>
      <c r="I15" s="52">
        <f>SUM(I4:I14)</f>
        <v>602</v>
      </c>
      <c r="J15" s="55"/>
      <c r="K15" s="52">
        <f>SUM(K4:K14)</f>
        <v>138</v>
      </c>
    </row>
  </sheetData>
  <mergeCells count="7">
    <mergeCell ref="E1:K1"/>
    <mergeCell ref="E2:K2"/>
    <mergeCell ref="F3:G3"/>
    <mergeCell ref="H3:I3"/>
    <mergeCell ref="J3:K3"/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2009-10-16T13:56:05Z</dcterms:modified>
  <cp:category/>
  <cp:version/>
  <cp:contentType/>
  <cp:contentStatus/>
</cp:coreProperties>
</file>