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'Individuale'!$A$3:$I$51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<sst xmlns="http://schemas.openxmlformats.org/spreadsheetml/2006/main" count="225" uniqueCount="127">
  <si>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</si>
  <si>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</si>
  <si>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</si>
  <si>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</si>
  <si>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</si>
  <si>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</si>
  <si>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</si>
  <si>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</si>
  <si>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</si>
  <si>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</si>
  <si>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</si>
  <si>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MANCINI</t>
  </si>
  <si>
    <t>MARTINI</t>
  </si>
  <si>
    <t>A.S.D. Podistica Solidarietà</t>
  </si>
  <si>
    <t>SM-35</t>
  </si>
  <si>
    <t>Avis - Aido Rieti</t>
  </si>
  <si>
    <t>FRANCHI</t>
  </si>
  <si>
    <t>Giuseppe</t>
  </si>
  <si>
    <t>DI GIULIO</t>
  </si>
  <si>
    <t>Francesco</t>
  </si>
  <si>
    <t>SM-40</t>
  </si>
  <si>
    <t>Atletica Faleria Vt</t>
  </si>
  <si>
    <t>Antonio</t>
  </si>
  <si>
    <t>Daniele</t>
  </si>
  <si>
    <t>SABATO</t>
  </si>
  <si>
    <t>Giorgio</t>
  </si>
  <si>
    <t>SM-45</t>
  </si>
  <si>
    <t>CAVALLUCCI</t>
  </si>
  <si>
    <t>Marco</t>
  </si>
  <si>
    <t>A.S. Runners San Gemini</t>
  </si>
  <si>
    <t>Vincenzo</t>
  </si>
  <si>
    <t>Lazio Running</t>
  </si>
  <si>
    <t>Amat.</t>
  </si>
  <si>
    <t>Roma Road Runners</t>
  </si>
  <si>
    <t>SM-50</t>
  </si>
  <si>
    <t>LITI</t>
  </si>
  <si>
    <t>Sergio</t>
  </si>
  <si>
    <t>SM-55</t>
  </si>
  <si>
    <t>SERPI</t>
  </si>
  <si>
    <t>Mario</t>
  </si>
  <si>
    <t>F.F.G.G. Amatori</t>
  </si>
  <si>
    <t>SANTINI</t>
  </si>
  <si>
    <t>Fabrizio</t>
  </si>
  <si>
    <t>Atletica Myricae Tr</t>
  </si>
  <si>
    <t>SF-35</t>
  </si>
  <si>
    <t>SM-60</t>
  </si>
  <si>
    <t>PORCHETTI</t>
  </si>
  <si>
    <t>Roberto</t>
  </si>
  <si>
    <t>BORTOLONI</t>
  </si>
  <si>
    <t>Natalino</t>
  </si>
  <si>
    <t>PASQUINI</t>
  </si>
  <si>
    <t>Bruno</t>
  </si>
  <si>
    <t>GIULIANI</t>
  </si>
  <si>
    <t>BESTIACO</t>
  </si>
  <si>
    <t>Marino</t>
  </si>
  <si>
    <t>Atl. Insieme Roma</t>
  </si>
  <si>
    <t>ZERVOS</t>
  </si>
  <si>
    <t>Thi Kim Thu</t>
  </si>
  <si>
    <t>SF-45</t>
  </si>
  <si>
    <t>SF-50</t>
  </si>
  <si>
    <t>PARIS</t>
  </si>
  <si>
    <t>Filiberto</t>
  </si>
  <si>
    <t>CORVARO</t>
  </si>
  <si>
    <t>Gino</t>
  </si>
  <si>
    <t>A.S.D. Fartlek Ostia</t>
  </si>
  <si>
    <t>SM-65</t>
  </si>
  <si>
    <t>DI FELICE</t>
  </si>
  <si>
    <t>Anna Maria</t>
  </si>
  <si>
    <t>CAROSI</t>
  </si>
  <si>
    <t xml:space="preserve">PONA </t>
  </si>
  <si>
    <t>Carlo</t>
  </si>
  <si>
    <t>A.S.D. Enea Roma</t>
  </si>
  <si>
    <t>Dino</t>
  </si>
  <si>
    <t>LA Galla Pisa</t>
  </si>
  <si>
    <t>DIAMANTI</t>
  </si>
  <si>
    <t>ORSINGHER</t>
  </si>
  <si>
    <t>Enzo</t>
  </si>
  <si>
    <t>Atl. Vita Roma</t>
  </si>
  <si>
    <t>SCANZANI</t>
  </si>
  <si>
    <t>Pasqualino</t>
  </si>
  <si>
    <t>Domenico</t>
  </si>
  <si>
    <t>SM-70</t>
  </si>
  <si>
    <t>CONSAMARO</t>
  </si>
  <si>
    <t>Michele</t>
  </si>
  <si>
    <t>Podistica Ostia</t>
  </si>
  <si>
    <t>MANARDI</t>
  </si>
  <si>
    <t>Gloria</t>
  </si>
  <si>
    <t>VEROLI</t>
  </si>
  <si>
    <t>Federico</t>
  </si>
  <si>
    <t>PELLINO</t>
  </si>
  <si>
    <t>Antonino</t>
  </si>
  <si>
    <t>DESSI'</t>
  </si>
  <si>
    <t>Romano</t>
  </si>
  <si>
    <t>SCONOCCHIA</t>
  </si>
  <si>
    <t>Renzo</t>
  </si>
  <si>
    <t>FREZZOTTI</t>
  </si>
  <si>
    <t>RAULE</t>
  </si>
  <si>
    <t>Flavio</t>
  </si>
  <si>
    <t>SCHISANO</t>
  </si>
  <si>
    <t>Albatros Roma</t>
  </si>
  <si>
    <t>DE LUCA RAPONE</t>
  </si>
  <si>
    <t>A.S.D. Atletica Abruzzo</t>
  </si>
  <si>
    <t>AMICOZZI</t>
  </si>
  <si>
    <t>Costantino</t>
  </si>
  <si>
    <t>Andrea</t>
  </si>
  <si>
    <t>DI MARIO</t>
  </si>
  <si>
    <t>Daniela</t>
  </si>
  <si>
    <t>SULPIZI</t>
  </si>
  <si>
    <t>QUOTIDIANO</t>
  </si>
  <si>
    <t>Mariateresa</t>
  </si>
  <si>
    <t>GIANNINI</t>
  </si>
  <si>
    <t>BOCCACCI</t>
  </si>
  <si>
    <t>Gianluca</t>
  </si>
  <si>
    <t>LORETI</t>
  </si>
  <si>
    <t>PONTIERI</t>
  </si>
  <si>
    <t>U. S. Roma 83</t>
  </si>
  <si>
    <t>MASSARELLI</t>
  </si>
  <si>
    <t>ALLEGRA</t>
  </si>
  <si>
    <t>Sante</t>
  </si>
  <si>
    <t>BRIZI</t>
  </si>
  <si>
    <t>VAI</t>
  </si>
  <si>
    <t>TETTI</t>
  </si>
  <si>
    <t>Pod. Interamna Terni</t>
  </si>
  <si>
    <t>BANDINU</t>
  </si>
  <si>
    <t>Ignazio</t>
  </si>
  <si>
    <r>
      <t>Giro delle Frazioni di Cantalice</t>
    </r>
    <r>
      <rPr>
        <i/>
        <sz val="18"/>
        <rFont val="Arial"/>
        <family val="2"/>
      </rPr>
      <t xml:space="preserve"> 16ª edizione</t>
    </r>
  </si>
  <si>
    <t>Cantalice (RI) Italia - Sabato 24/07/2010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</si>
</sst>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b/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" fontId="6" fillId="3" borderId="6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21" fontId="0" fillId="0" borderId="2" xfId="0" applyNumberFormat="1" applyFont="1" applyFill="1" applyBorder="1" applyAlignment="1">
      <alignment horizontal="center" vertical="center"/>
    </xf>
    <xf numFmtId="21" fontId="0" fillId="0" borderId="3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21" fontId="14" fillId="4" borderId="2" xfId="0" applyNumberFormat="1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vertical="center"/>
    </xf>
    <xf numFmtId="0" fontId="14" fillId="4" borderId="8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21" fontId="0" fillId="0" borderId="1" xfId="15" applyNumberFormat="1" applyFont="1" applyFill="1" applyBorder="1" applyAlignment="1">
      <alignment horizontal="center" vertical="center"/>
    </xf>
    <xf numFmtId="21" fontId="0" fillId="0" borderId="2" xfId="15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>
      <c r="A1" s="21" t="s">
        <v>125</v>
      </c>
      <c r="B1" s="22"/>
      <c r="C1" s="22"/>
      <c r="D1" s="22"/>
      <c r="E1" s="22"/>
      <c r="F1" s="22"/>
      <c r="G1" s="23"/>
      <c r="H1" s="23"/>
      <c r="I1" s="24"/>
    </row>
    <row r="2" spans="1:9" ht="24.75" customHeight="1">
      <c r="A2" s="25" t="s">
        <v>126</v>
      </c>
      <c r="B2" s="26"/>
      <c r="C2" s="26"/>
      <c r="D2" s="26"/>
      <c r="E2" s="26"/>
      <c r="F2" s="26"/>
      <c r="G2" s="27"/>
      <c r="H2" s="8" t="s">
        <v>0</v>
      </c>
      <c r="I2" s="9">
        <v>9.2</v>
      </c>
    </row>
    <row r="3" spans="1:9" ht="37.5" customHeight="1">
      <c r="A3" s="43" t="s">
        <v>1</v>
      </c>
      <c r="B3" s="44" t="s">
        <v>2</v>
      </c>
      <c r="C3" s="45" t="s">
        <v>3</v>
      </c>
      <c r="D3" s="45" t="s">
        <v>4</v>
      </c>
      <c r="E3" s="46" t="s">
        <v>5</v>
      </c>
      <c r="F3" s="47" t="s">
        <v>6</v>
      </c>
      <c r="G3" s="47" t="s">
        <v>7</v>
      </c>
      <c r="H3" s="36" t="s">
        <v>8</v>
      </c>
      <c r="I3" s="36" t="s">
        <v>9</v>
      </c>
    </row>
    <row r="4" spans="1:9" s="1" customFormat="1" ht="15" customHeight="1">
      <c r="A4" s="5">
        <v>1</v>
      </c>
      <c r="B4" s="48" t="s">
        <v>16</v>
      </c>
      <c r="C4" s="48" t="s">
        <v>17</v>
      </c>
      <c r="D4" s="5" t="s">
        <v>14</v>
      </c>
      <c r="E4" s="48" t="s">
        <v>15</v>
      </c>
      <c r="F4" s="53">
        <v>0.02291666666666667</v>
      </c>
      <c r="G4" s="5" t="str">
        <f aca="true" t="shared" si="0" ref="G4:G51">TEXT(INT((HOUR(F4)*3600+MINUTE(F4)*60+SECOND(F4))/$I$2/60),"0")&amp;"."&amp;TEXT(MOD((HOUR(F4)*3600+MINUTE(F4)*60+SECOND(F4))/$I$2,60),"00")&amp;"/km"</f>
        <v>3.35/km</v>
      </c>
      <c r="H4" s="12">
        <f aca="true" t="shared" si="1" ref="H4:H31">F4-$F$4</f>
        <v>0</v>
      </c>
      <c r="I4" s="12">
        <f>F4-INDEX($F$4:$F$51,MATCH(D4,$D$4:$D$51,0))</f>
        <v>0</v>
      </c>
    </row>
    <row r="5" spans="1:9" s="1" customFormat="1" ht="15" customHeight="1">
      <c r="A5" s="6">
        <v>2</v>
      </c>
      <c r="B5" s="49" t="s">
        <v>18</v>
      </c>
      <c r="C5" s="49" t="s">
        <v>19</v>
      </c>
      <c r="D5" s="6" t="s">
        <v>20</v>
      </c>
      <c r="E5" s="49" t="s">
        <v>21</v>
      </c>
      <c r="F5" s="34">
        <v>0.023576388888888893</v>
      </c>
      <c r="G5" s="6" t="str">
        <f t="shared" si="0"/>
        <v>3.41/km</v>
      </c>
      <c r="H5" s="13">
        <f t="shared" si="1"/>
        <v>0.0006597222222222247</v>
      </c>
      <c r="I5" s="13">
        <f>F5-INDEX($F$4:$F$674,MATCH(D5,$D$4:$D$674,0))</f>
        <v>0</v>
      </c>
    </row>
    <row r="6" spans="1:9" s="1" customFormat="1" ht="15" customHeight="1">
      <c r="A6" s="6">
        <v>3</v>
      </c>
      <c r="B6" s="49" t="s">
        <v>12</v>
      </c>
      <c r="C6" s="49" t="s">
        <v>22</v>
      </c>
      <c r="D6" s="6" t="s">
        <v>14</v>
      </c>
      <c r="E6" s="49" t="s">
        <v>15</v>
      </c>
      <c r="F6" s="54">
        <v>0.024293981481481482</v>
      </c>
      <c r="G6" s="6" t="str">
        <f t="shared" si="0"/>
        <v>3.48/km</v>
      </c>
      <c r="H6" s="13">
        <f t="shared" si="1"/>
        <v>0.0013773148148148139</v>
      </c>
      <c r="I6" s="13">
        <f>F6-INDEX($F$4:$F$674,MATCH(D6,$D$4:$D$674,0))</f>
        <v>0.0013773148148148139</v>
      </c>
    </row>
    <row r="7" spans="1:9" s="1" customFormat="1" ht="15" customHeight="1">
      <c r="A7" s="6">
        <v>4</v>
      </c>
      <c r="B7" s="49" t="s">
        <v>24</v>
      </c>
      <c r="C7" s="49" t="s">
        <v>25</v>
      </c>
      <c r="D7" s="6" t="s">
        <v>26</v>
      </c>
      <c r="E7" s="49" t="s">
        <v>15</v>
      </c>
      <c r="F7" s="54">
        <v>0.024837962962962964</v>
      </c>
      <c r="G7" s="6" t="str">
        <f t="shared" si="0"/>
        <v>3.53/km</v>
      </c>
      <c r="H7" s="13">
        <f t="shared" si="1"/>
        <v>0.001921296296296296</v>
      </c>
      <c r="I7" s="13">
        <f>F7-INDEX($F$4:$F$674,MATCH(D7,$D$4:$D$674,0))</f>
        <v>0</v>
      </c>
    </row>
    <row r="8" spans="1:9" s="1" customFormat="1" ht="15" customHeight="1">
      <c r="A8" s="6">
        <v>5</v>
      </c>
      <c r="B8" s="49" t="s">
        <v>27</v>
      </c>
      <c r="C8" s="49" t="s">
        <v>28</v>
      </c>
      <c r="D8" s="6" t="s">
        <v>20</v>
      </c>
      <c r="E8" s="49" t="s">
        <v>29</v>
      </c>
      <c r="F8" s="34">
        <v>0.024930555555555553</v>
      </c>
      <c r="G8" s="6" t="str">
        <f t="shared" si="0"/>
        <v>3.54/km</v>
      </c>
      <c r="H8" s="13">
        <f t="shared" si="1"/>
        <v>0.0020138888888888845</v>
      </c>
      <c r="I8" s="13">
        <f>F8-INDEX($F$4:$F$674,MATCH(D8,$D$4:$D$674,0))</f>
        <v>0.0013541666666666598</v>
      </c>
    </row>
    <row r="9" spans="1:9" s="1" customFormat="1" ht="15" customHeight="1">
      <c r="A9" s="6">
        <v>6</v>
      </c>
      <c r="B9" s="49" t="s">
        <v>35</v>
      </c>
      <c r="C9" s="49" t="s">
        <v>36</v>
      </c>
      <c r="D9" s="6" t="s">
        <v>26</v>
      </c>
      <c r="E9" s="49" t="s">
        <v>29</v>
      </c>
      <c r="F9" s="54">
        <v>0.026400462962962962</v>
      </c>
      <c r="G9" s="6" t="str">
        <f t="shared" si="0"/>
        <v>4.08/km</v>
      </c>
      <c r="H9" s="13">
        <f t="shared" si="1"/>
        <v>0.003483796296296294</v>
      </c>
      <c r="I9" s="13">
        <f>F9-INDEX($F$4:$F$674,MATCH(D9,$D$4:$D$674,0))</f>
        <v>0.001562499999999998</v>
      </c>
    </row>
    <row r="10" spans="1:9" s="1" customFormat="1" ht="15" customHeight="1">
      <c r="A10" s="6">
        <v>7</v>
      </c>
      <c r="B10" s="49" t="s">
        <v>96</v>
      </c>
      <c r="C10" s="49" t="s">
        <v>97</v>
      </c>
      <c r="D10" s="6" t="s">
        <v>37</v>
      </c>
      <c r="E10" s="49" t="s">
        <v>15</v>
      </c>
      <c r="F10" s="54">
        <v>0.02664351851851852</v>
      </c>
      <c r="G10" s="6" t="str">
        <f t="shared" si="0"/>
        <v>4.10/km</v>
      </c>
      <c r="H10" s="13">
        <f t="shared" si="1"/>
        <v>0.0037268518518518527</v>
      </c>
      <c r="I10" s="13">
        <f>F10-INDEX($F$4:$F$674,MATCH(D10,$D$4:$D$674,0))</f>
        <v>0</v>
      </c>
    </row>
    <row r="11" spans="1:9" s="1" customFormat="1" ht="15" customHeight="1">
      <c r="A11" s="6">
        <v>8</v>
      </c>
      <c r="B11" s="49" t="s">
        <v>38</v>
      </c>
      <c r="C11" s="49" t="s">
        <v>39</v>
      </c>
      <c r="D11" s="6" t="s">
        <v>37</v>
      </c>
      <c r="E11" s="49" t="s">
        <v>40</v>
      </c>
      <c r="F11" s="34">
        <v>0.026736111111111113</v>
      </c>
      <c r="G11" s="6" t="str">
        <f t="shared" si="0"/>
        <v>4.11/km</v>
      </c>
      <c r="H11" s="13">
        <f t="shared" si="1"/>
        <v>0.0038194444444444448</v>
      </c>
      <c r="I11" s="13">
        <f>F11-INDEX($F$4:$F$674,MATCH(D11,$D$4:$D$674,0))</f>
        <v>9.259259259259203E-05</v>
      </c>
    </row>
    <row r="12" spans="1:9" s="1" customFormat="1" ht="15" customHeight="1">
      <c r="A12" s="6">
        <v>9</v>
      </c>
      <c r="B12" s="49" t="s">
        <v>98</v>
      </c>
      <c r="C12" s="49" t="s">
        <v>19</v>
      </c>
      <c r="D12" s="6" t="s">
        <v>37</v>
      </c>
      <c r="E12" s="49" t="s">
        <v>99</v>
      </c>
      <c r="F12" s="34">
        <v>0.027002314814814812</v>
      </c>
      <c r="G12" s="6" t="str">
        <f t="shared" si="0"/>
        <v>4.14/km</v>
      </c>
      <c r="H12" s="13">
        <f t="shared" si="1"/>
        <v>0.004085648148148144</v>
      </c>
      <c r="I12" s="13">
        <f>F12-INDEX($F$4:$F$674,MATCH(D12,$D$4:$D$674,0))</f>
        <v>0.0003587962962962911</v>
      </c>
    </row>
    <row r="13" spans="1:9" s="1" customFormat="1" ht="15" customHeight="1">
      <c r="A13" s="6">
        <v>10</v>
      </c>
      <c r="B13" s="49" t="s">
        <v>111</v>
      </c>
      <c r="C13" s="49" t="s">
        <v>112</v>
      </c>
      <c r="D13" s="6" t="s">
        <v>32</v>
      </c>
      <c r="E13" s="49" t="s">
        <v>29</v>
      </c>
      <c r="F13" s="34">
        <v>0.027245370370370368</v>
      </c>
      <c r="G13" s="6" t="str">
        <f t="shared" si="0"/>
        <v>4.16/km</v>
      </c>
      <c r="H13" s="13">
        <f t="shared" si="1"/>
        <v>0.004328703703703699</v>
      </c>
      <c r="I13" s="13">
        <f>F13-INDEX($F$4:$F$674,MATCH(D13,$D$4:$D$674,0))</f>
        <v>0</v>
      </c>
    </row>
    <row r="14" spans="1:9" s="1" customFormat="1" ht="15" customHeight="1">
      <c r="A14" s="6">
        <v>11</v>
      </c>
      <c r="B14" s="49" t="s">
        <v>100</v>
      </c>
      <c r="C14" s="49" t="s">
        <v>30</v>
      </c>
      <c r="D14" s="6" t="s">
        <v>26</v>
      </c>
      <c r="E14" s="49" t="s">
        <v>71</v>
      </c>
      <c r="F14" s="34">
        <v>0.027384259259259257</v>
      </c>
      <c r="G14" s="6" t="str">
        <f t="shared" si="0"/>
        <v>4.17/km</v>
      </c>
      <c r="H14" s="13">
        <f t="shared" si="1"/>
        <v>0.004467592592592589</v>
      </c>
      <c r="I14" s="13">
        <f>F14-INDEX($F$4:$F$674,MATCH(D14,$D$4:$D$674,0))</f>
        <v>0.002546296296296293</v>
      </c>
    </row>
    <row r="15" spans="1:9" s="1" customFormat="1" ht="15" customHeight="1">
      <c r="A15" s="6">
        <v>12</v>
      </c>
      <c r="B15" s="49" t="s">
        <v>113</v>
      </c>
      <c r="C15" s="49" t="s">
        <v>51</v>
      </c>
      <c r="D15" s="6" t="s">
        <v>45</v>
      </c>
      <c r="E15" s="49" t="s">
        <v>31</v>
      </c>
      <c r="F15" s="34">
        <v>0.027974537037037034</v>
      </c>
      <c r="G15" s="6" t="str">
        <f t="shared" si="0"/>
        <v>4.23/km</v>
      </c>
      <c r="H15" s="13">
        <f t="shared" si="1"/>
        <v>0.005057870370370365</v>
      </c>
      <c r="I15" s="13">
        <f>F15-INDEX($F$4:$F$674,MATCH(D15,$D$4:$D$674,0))</f>
        <v>0</v>
      </c>
    </row>
    <row r="16" spans="1:9" s="1" customFormat="1" ht="15" customHeight="1">
      <c r="A16" s="6">
        <v>13</v>
      </c>
      <c r="B16" s="49" t="s">
        <v>114</v>
      </c>
      <c r="C16" s="49" t="s">
        <v>106</v>
      </c>
      <c r="D16" s="6" t="s">
        <v>44</v>
      </c>
      <c r="E16" s="49" t="s">
        <v>115</v>
      </c>
      <c r="F16" s="34">
        <v>0.02798611111111111</v>
      </c>
      <c r="G16" s="6" t="str">
        <f t="shared" si="0"/>
        <v>4.23/km</v>
      </c>
      <c r="H16" s="13">
        <f t="shared" si="1"/>
        <v>0.005069444444444442</v>
      </c>
      <c r="I16" s="13">
        <f>F16-INDEX($F$4:$F$674,MATCH(D16,$D$4:$D$674,0))</f>
        <v>0</v>
      </c>
    </row>
    <row r="17" spans="1:9" s="1" customFormat="1" ht="15" customHeight="1">
      <c r="A17" s="6">
        <v>14</v>
      </c>
      <c r="B17" s="49" t="s">
        <v>116</v>
      </c>
      <c r="C17" s="49" t="s">
        <v>25</v>
      </c>
      <c r="D17" s="6" t="s">
        <v>26</v>
      </c>
      <c r="E17" s="49" t="s">
        <v>29</v>
      </c>
      <c r="F17" s="34">
        <v>0.028483796296296295</v>
      </c>
      <c r="G17" s="6" t="str">
        <f t="shared" si="0"/>
        <v>4.28/km</v>
      </c>
      <c r="H17" s="13">
        <f t="shared" si="1"/>
        <v>0.005567129629629627</v>
      </c>
      <c r="I17" s="13">
        <f>F17-INDEX($F$4:$F$674,MATCH(D17,$D$4:$D$674,0))</f>
        <v>0.003645833333333331</v>
      </c>
    </row>
    <row r="18" spans="1:9" s="1" customFormat="1" ht="15" customHeight="1">
      <c r="A18" s="6">
        <v>15</v>
      </c>
      <c r="B18" s="49" t="s">
        <v>117</v>
      </c>
      <c r="C18" s="49" t="s">
        <v>118</v>
      </c>
      <c r="D18" s="6" t="s">
        <v>26</v>
      </c>
      <c r="E18" s="49" t="s">
        <v>99</v>
      </c>
      <c r="F18" s="34">
        <v>0.028692129629629633</v>
      </c>
      <c r="G18" s="6" t="str">
        <f t="shared" si="0"/>
        <v>4.29/km</v>
      </c>
      <c r="H18" s="13">
        <f t="shared" si="1"/>
        <v>0.005775462962962965</v>
      </c>
      <c r="I18" s="13">
        <f>F18-INDEX($F$4:$F$674,MATCH(D18,$D$4:$D$674,0))</f>
        <v>0.003854166666666669</v>
      </c>
    </row>
    <row r="19" spans="1:9" s="1" customFormat="1" ht="15" customHeight="1">
      <c r="A19" s="37">
        <v>16</v>
      </c>
      <c r="B19" s="55" t="s">
        <v>48</v>
      </c>
      <c r="C19" s="55" t="s">
        <v>49</v>
      </c>
      <c r="D19" s="37" t="s">
        <v>45</v>
      </c>
      <c r="E19" s="55" t="s">
        <v>13</v>
      </c>
      <c r="F19" s="38">
        <v>0.0297337962962963</v>
      </c>
      <c r="G19" s="37" t="str">
        <f t="shared" si="0"/>
        <v>4.39/km</v>
      </c>
      <c r="H19" s="39">
        <f t="shared" si="1"/>
        <v>0.006817129629629631</v>
      </c>
      <c r="I19" s="39">
        <f>F19-INDEX($F$4:$F$674,MATCH(D19,$D$4:$D$674,0))</f>
        <v>0.001759259259259266</v>
      </c>
    </row>
    <row r="20" spans="1:9" s="1" customFormat="1" ht="15" customHeight="1">
      <c r="A20" s="6">
        <v>17</v>
      </c>
      <c r="B20" s="49" t="s">
        <v>53</v>
      </c>
      <c r="C20" s="49" t="s">
        <v>54</v>
      </c>
      <c r="D20" s="6" t="s">
        <v>37</v>
      </c>
      <c r="E20" s="49" t="s">
        <v>55</v>
      </c>
      <c r="F20" s="34">
        <v>0.02991898148148148</v>
      </c>
      <c r="G20" s="6" t="str">
        <f t="shared" si="0"/>
        <v>4.41/km</v>
      </c>
      <c r="H20" s="13">
        <f t="shared" si="1"/>
        <v>0.007002314814814812</v>
      </c>
      <c r="I20" s="13">
        <f>F20-INDEX($F$4:$F$674,MATCH(D20,$D$4:$D$674,0))</f>
        <v>0.003275462962962959</v>
      </c>
    </row>
    <row r="21" spans="1:9" s="1" customFormat="1" ht="15" customHeight="1">
      <c r="A21" s="6">
        <v>18</v>
      </c>
      <c r="B21" s="49" t="s">
        <v>102</v>
      </c>
      <c r="C21" s="49" t="s">
        <v>103</v>
      </c>
      <c r="D21" s="6" t="s">
        <v>37</v>
      </c>
      <c r="E21" s="49" t="s">
        <v>101</v>
      </c>
      <c r="F21" s="34">
        <v>0.030127314814814815</v>
      </c>
      <c r="G21" s="6" t="str">
        <f t="shared" si="0"/>
        <v>4.43/km</v>
      </c>
      <c r="H21" s="13">
        <f t="shared" si="1"/>
        <v>0.007210648148148147</v>
      </c>
      <c r="I21" s="13">
        <f>F21-INDEX($F$4:$F$674,MATCH(D21,$D$4:$D$674,0))</f>
        <v>0.003483796296296294</v>
      </c>
    </row>
    <row r="22" spans="1:9" s="1" customFormat="1" ht="15" customHeight="1">
      <c r="A22" s="6">
        <v>19</v>
      </c>
      <c r="B22" s="49" t="s">
        <v>60</v>
      </c>
      <c r="C22" s="49" t="s">
        <v>61</v>
      </c>
      <c r="D22" s="6" t="s">
        <v>34</v>
      </c>
      <c r="E22" s="49" t="s">
        <v>15</v>
      </c>
      <c r="F22" s="34">
        <v>0.030162037037037032</v>
      </c>
      <c r="G22" s="6" t="str">
        <f t="shared" si="0"/>
        <v>4.43/km</v>
      </c>
      <c r="H22" s="13">
        <f t="shared" si="1"/>
        <v>0.007245370370370364</v>
      </c>
      <c r="I22" s="13">
        <f>F22-INDEX($F$4:$F$674,MATCH(D22,$D$4:$D$674,0))</f>
        <v>0</v>
      </c>
    </row>
    <row r="23" spans="1:9" s="1" customFormat="1" ht="15" customHeight="1">
      <c r="A23" s="6">
        <v>20</v>
      </c>
      <c r="B23" s="49" t="s">
        <v>50</v>
      </c>
      <c r="C23" s="49" t="s">
        <v>51</v>
      </c>
      <c r="D23" s="6" t="s">
        <v>34</v>
      </c>
      <c r="E23" s="49" t="s">
        <v>15</v>
      </c>
      <c r="F23" s="34">
        <v>0.03019675925925926</v>
      </c>
      <c r="G23" s="6" t="str">
        <f t="shared" si="0"/>
        <v>4.44/km</v>
      </c>
      <c r="H23" s="13">
        <f t="shared" si="1"/>
        <v>0.0072800925925925915</v>
      </c>
      <c r="I23" s="13">
        <f>F23-INDEX($F$4:$F$674,MATCH(D23,$D$4:$D$674,0))</f>
        <v>3.472222222222765E-05</v>
      </c>
    </row>
    <row r="24" spans="1:9" s="1" customFormat="1" ht="15" customHeight="1">
      <c r="A24" s="6">
        <v>21</v>
      </c>
      <c r="B24" s="49" t="s">
        <v>119</v>
      </c>
      <c r="C24" s="49" t="s">
        <v>104</v>
      </c>
      <c r="D24" s="6" t="s">
        <v>14</v>
      </c>
      <c r="E24" s="49" t="s">
        <v>29</v>
      </c>
      <c r="F24" s="34">
        <v>0.030243055555555554</v>
      </c>
      <c r="G24" s="6" t="str">
        <f t="shared" si="0"/>
        <v>4.44/km</v>
      </c>
      <c r="H24" s="13">
        <f t="shared" si="1"/>
        <v>0.007326388888888886</v>
      </c>
      <c r="I24" s="13">
        <f>F24-INDEX($F$4:$F$674,MATCH(D24,$D$4:$D$674,0))</f>
        <v>0.007326388888888886</v>
      </c>
    </row>
    <row r="25" spans="1:9" s="1" customFormat="1" ht="15" customHeight="1">
      <c r="A25" s="6">
        <v>22</v>
      </c>
      <c r="B25" s="49" t="s">
        <v>56</v>
      </c>
      <c r="C25" s="49" t="s">
        <v>57</v>
      </c>
      <c r="D25" s="6" t="s">
        <v>58</v>
      </c>
      <c r="E25" s="49" t="s">
        <v>55</v>
      </c>
      <c r="F25" s="34">
        <v>0.03037037037037037</v>
      </c>
      <c r="G25" s="6" t="str">
        <f t="shared" si="0"/>
        <v>4.45/km</v>
      </c>
      <c r="H25" s="13">
        <f t="shared" si="1"/>
        <v>0.007453703703703702</v>
      </c>
      <c r="I25" s="13">
        <f>F25-INDEX($F$4:$F$674,MATCH(D25,$D$4:$D$674,0))</f>
        <v>0</v>
      </c>
    </row>
    <row r="26" spans="1:9" s="1" customFormat="1" ht="15" customHeight="1">
      <c r="A26" s="6">
        <v>23</v>
      </c>
      <c r="B26" s="49" t="s">
        <v>120</v>
      </c>
      <c r="C26" s="49" t="s">
        <v>70</v>
      </c>
      <c r="D26" s="6" t="s">
        <v>58</v>
      </c>
      <c r="E26" s="49" t="s">
        <v>115</v>
      </c>
      <c r="F26" s="34">
        <v>0.030694444444444444</v>
      </c>
      <c r="G26" s="6" t="str">
        <f t="shared" si="0"/>
        <v>4.48/km</v>
      </c>
      <c r="H26" s="13">
        <f t="shared" si="1"/>
        <v>0.007777777777777776</v>
      </c>
      <c r="I26" s="13">
        <f>F26-INDEX($F$4:$F$674,MATCH(D26,$D$4:$D$674,0))</f>
        <v>0.00032407407407407385</v>
      </c>
    </row>
    <row r="27" spans="1:9" s="2" customFormat="1" ht="15" customHeight="1">
      <c r="A27" s="6">
        <v>24</v>
      </c>
      <c r="B27" s="49" t="s">
        <v>52</v>
      </c>
      <c r="C27" s="49" t="s">
        <v>39</v>
      </c>
      <c r="D27" s="6" t="s">
        <v>20</v>
      </c>
      <c r="E27" s="49" t="s">
        <v>15</v>
      </c>
      <c r="F27" s="34">
        <v>0.03099537037037037</v>
      </c>
      <c r="G27" s="6" t="str">
        <f t="shared" si="0"/>
        <v>4.51/km</v>
      </c>
      <c r="H27" s="13">
        <f t="shared" si="1"/>
        <v>0.008078703703703703</v>
      </c>
      <c r="I27" s="13">
        <f>F27-INDEX($F$4:$F$674,MATCH(D27,$D$4:$D$674,0))</f>
        <v>0.007418981481481478</v>
      </c>
    </row>
    <row r="28" spans="1:9" s="1" customFormat="1" ht="15" customHeight="1">
      <c r="A28" s="6">
        <v>25</v>
      </c>
      <c r="B28" s="49" t="s">
        <v>105</v>
      </c>
      <c r="C28" s="49" t="s">
        <v>23</v>
      </c>
      <c r="D28" s="6" t="s">
        <v>26</v>
      </c>
      <c r="E28" s="49" t="s">
        <v>71</v>
      </c>
      <c r="F28" s="34">
        <v>0.03203703703703704</v>
      </c>
      <c r="G28" s="6" t="str">
        <f t="shared" si="0"/>
        <v>5.01/km</v>
      </c>
      <c r="H28" s="13">
        <f t="shared" si="1"/>
        <v>0.009120370370370369</v>
      </c>
      <c r="I28" s="13">
        <f>F28-INDEX($F$4:$F$674,MATCH(D28,$D$4:$D$674,0))</f>
        <v>0.007199074074074073</v>
      </c>
    </row>
    <row r="29" spans="1:9" s="1" customFormat="1" ht="15" customHeight="1">
      <c r="A29" s="6">
        <v>26</v>
      </c>
      <c r="B29" s="50" t="s">
        <v>66</v>
      </c>
      <c r="C29" s="50" t="s">
        <v>67</v>
      </c>
      <c r="D29" s="51" t="s">
        <v>59</v>
      </c>
      <c r="E29" s="50" t="s">
        <v>15</v>
      </c>
      <c r="F29" s="34">
        <v>0.0325</v>
      </c>
      <c r="G29" s="6" t="str">
        <f t="shared" si="0"/>
        <v>5.05/km</v>
      </c>
      <c r="H29" s="13">
        <f t="shared" si="1"/>
        <v>0.009583333333333333</v>
      </c>
      <c r="I29" s="13">
        <f>F29-INDEX($F$4:$F$674,MATCH(D29,$D$4:$D$674,0))</f>
        <v>0</v>
      </c>
    </row>
    <row r="30" spans="1:9" s="1" customFormat="1" ht="15" customHeight="1">
      <c r="A30" s="6">
        <v>27</v>
      </c>
      <c r="B30" s="49" t="s">
        <v>68</v>
      </c>
      <c r="C30" s="49" t="s">
        <v>22</v>
      </c>
      <c r="D30" s="6" t="s">
        <v>65</v>
      </c>
      <c r="E30" s="49" t="s">
        <v>15</v>
      </c>
      <c r="F30" s="34">
        <v>0.03262731481481482</v>
      </c>
      <c r="G30" s="6" t="str">
        <f t="shared" si="0"/>
        <v>5.06/km</v>
      </c>
      <c r="H30" s="13">
        <f t="shared" si="1"/>
        <v>0.009710648148148149</v>
      </c>
      <c r="I30" s="13">
        <f>F30-INDEX($F$4:$F$674,MATCH(D30,$D$4:$D$674,0))</f>
        <v>0</v>
      </c>
    </row>
    <row r="31" spans="1:9" s="1" customFormat="1" ht="15" customHeight="1">
      <c r="A31" s="6">
        <v>28</v>
      </c>
      <c r="B31" s="49" t="s">
        <v>62</v>
      </c>
      <c r="C31" s="49" t="s">
        <v>63</v>
      </c>
      <c r="D31" s="6" t="s">
        <v>45</v>
      </c>
      <c r="E31" s="49" t="s">
        <v>64</v>
      </c>
      <c r="F31" s="34">
        <v>0.03275462962962963</v>
      </c>
      <c r="G31" s="6" t="str">
        <f t="shared" si="0"/>
        <v>5.08/km</v>
      </c>
      <c r="H31" s="13">
        <f t="shared" si="1"/>
        <v>0.009837962962962958</v>
      </c>
      <c r="I31" s="13">
        <f>F31-INDEX($F$4:$F$674,MATCH(D31,$D$4:$D$674,0))</f>
        <v>0.004780092592592593</v>
      </c>
    </row>
    <row r="32" spans="1:9" s="1" customFormat="1" ht="15" customHeight="1">
      <c r="A32" s="6">
        <v>29</v>
      </c>
      <c r="B32" s="49" t="s">
        <v>69</v>
      </c>
      <c r="C32" s="49" t="s">
        <v>70</v>
      </c>
      <c r="D32" s="6" t="s">
        <v>37</v>
      </c>
      <c r="E32" s="49" t="s">
        <v>71</v>
      </c>
      <c r="F32" s="34">
        <v>0.032870370370370376</v>
      </c>
      <c r="G32" s="6" t="str">
        <f t="shared" si="0"/>
        <v>5.09/km</v>
      </c>
      <c r="H32" s="13">
        <f aca="true" t="shared" si="2" ref="H32:H51">F32-$F$4</f>
        <v>0.009953703703703708</v>
      </c>
      <c r="I32" s="13">
        <f>F32-INDEX($F$4:$F$674,MATCH(D32,$D$4:$D$674,0))</f>
        <v>0.006226851851851855</v>
      </c>
    </row>
    <row r="33" spans="1:9" s="1" customFormat="1" ht="15" customHeight="1">
      <c r="A33" s="6">
        <v>30</v>
      </c>
      <c r="B33" s="49" t="s">
        <v>75</v>
      </c>
      <c r="C33" s="49" t="s">
        <v>76</v>
      </c>
      <c r="D33" s="6" t="s">
        <v>45</v>
      </c>
      <c r="E33" s="49" t="s">
        <v>77</v>
      </c>
      <c r="F33" s="34">
        <v>0.03342592592592592</v>
      </c>
      <c r="G33" s="6" t="str">
        <f t="shared" si="0"/>
        <v>5.14/km</v>
      </c>
      <c r="H33" s="13">
        <f t="shared" si="2"/>
        <v>0.010509259259259253</v>
      </c>
      <c r="I33" s="13">
        <f>F33-INDEX($F$4:$F$674,MATCH(D33,$D$4:$D$674,0))</f>
        <v>0.0054513888888888876</v>
      </c>
    </row>
    <row r="34" spans="1:9" s="1" customFormat="1" ht="15" customHeight="1">
      <c r="A34" s="6">
        <v>31</v>
      </c>
      <c r="B34" s="49" t="s">
        <v>68</v>
      </c>
      <c r="C34" s="49" t="s">
        <v>72</v>
      </c>
      <c r="D34" s="6" t="s">
        <v>20</v>
      </c>
      <c r="E34" s="49" t="s">
        <v>73</v>
      </c>
      <c r="F34" s="34">
        <v>0.033715277777777775</v>
      </c>
      <c r="G34" s="6" t="str">
        <f t="shared" si="0"/>
        <v>5.17/km</v>
      </c>
      <c r="H34" s="13">
        <f t="shared" si="2"/>
        <v>0.010798611111111106</v>
      </c>
      <c r="I34" s="13">
        <f>F34-INDEX($F$4:$F$674,MATCH(D34,$D$4:$D$674,0))</f>
        <v>0.010138888888888881</v>
      </c>
    </row>
    <row r="35" spans="1:9" s="1" customFormat="1" ht="15" customHeight="1">
      <c r="A35" s="6">
        <v>32</v>
      </c>
      <c r="B35" s="49" t="s">
        <v>41</v>
      </c>
      <c r="C35" s="49" t="s">
        <v>42</v>
      </c>
      <c r="D35" s="6" t="s">
        <v>20</v>
      </c>
      <c r="E35" s="49" t="s">
        <v>43</v>
      </c>
      <c r="F35" s="34">
        <v>0.0340625</v>
      </c>
      <c r="G35" s="6" t="str">
        <f t="shared" si="0"/>
        <v>5.20/km</v>
      </c>
      <c r="H35" s="13">
        <f t="shared" si="2"/>
        <v>0.011145833333333334</v>
      </c>
      <c r="I35" s="13">
        <f>F35-INDEX($F$4:$F$674,MATCH(D35,$D$4:$D$674,0))</f>
        <v>0.01048611111111111</v>
      </c>
    </row>
    <row r="36" spans="1:9" s="1" customFormat="1" ht="15" customHeight="1">
      <c r="A36" s="6">
        <v>33</v>
      </c>
      <c r="B36" s="49" t="s">
        <v>46</v>
      </c>
      <c r="C36" s="49" t="s">
        <v>42</v>
      </c>
      <c r="D36" s="6" t="s">
        <v>34</v>
      </c>
      <c r="E36" s="49" t="s">
        <v>43</v>
      </c>
      <c r="F36" s="34">
        <v>0.0340625</v>
      </c>
      <c r="G36" s="6" t="str">
        <f t="shared" si="0"/>
        <v>5.20/km</v>
      </c>
      <c r="H36" s="13">
        <f t="shared" si="2"/>
        <v>0.011145833333333334</v>
      </c>
      <c r="I36" s="13">
        <f>F36-INDEX($F$4:$F$674,MATCH(D36,$D$4:$D$674,0))</f>
        <v>0.00390046296296297</v>
      </c>
    </row>
    <row r="37" spans="1:9" s="1" customFormat="1" ht="15" customHeight="1">
      <c r="A37" s="6">
        <v>34</v>
      </c>
      <c r="B37" s="49" t="s">
        <v>74</v>
      </c>
      <c r="C37" s="49" t="s">
        <v>36</v>
      </c>
      <c r="D37" s="6" t="s">
        <v>34</v>
      </c>
      <c r="E37" s="49" t="s">
        <v>43</v>
      </c>
      <c r="F37" s="34">
        <v>0.0340625</v>
      </c>
      <c r="G37" s="6" t="str">
        <f t="shared" si="0"/>
        <v>5.20/km</v>
      </c>
      <c r="H37" s="13">
        <f t="shared" si="2"/>
        <v>0.011145833333333334</v>
      </c>
      <c r="I37" s="13">
        <f>F37-INDEX($F$4:$F$674,MATCH(D37,$D$4:$D$674,0))</f>
        <v>0.00390046296296297</v>
      </c>
    </row>
    <row r="38" spans="1:9" s="1" customFormat="1" ht="15" customHeight="1">
      <c r="A38" s="6">
        <v>35</v>
      </c>
      <c r="B38" s="49" t="s">
        <v>95</v>
      </c>
      <c r="C38" s="49" t="s">
        <v>70</v>
      </c>
      <c r="D38" s="6" t="s">
        <v>20</v>
      </c>
      <c r="E38" s="49" t="s">
        <v>43</v>
      </c>
      <c r="F38" s="34">
        <v>0.0340625</v>
      </c>
      <c r="G38" s="6" t="str">
        <f t="shared" si="0"/>
        <v>5.20/km</v>
      </c>
      <c r="H38" s="13">
        <f t="shared" si="2"/>
        <v>0.011145833333333334</v>
      </c>
      <c r="I38" s="13">
        <f>F38-INDEX($F$4:$F$674,MATCH(D38,$D$4:$D$674,0))</f>
        <v>0.01048611111111111</v>
      </c>
    </row>
    <row r="39" spans="1:9" s="1" customFormat="1" ht="15" customHeight="1">
      <c r="A39" s="6">
        <v>36</v>
      </c>
      <c r="B39" s="49" t="s">
        <v>121</v>
      </c>
      <c r="C39" s="49" t="s">
        <v>17</v>
      </c>
      <c r="D39" s="6" t="s">
        <v>65</v>
      </c>
      <c r="E39" s="49" t="s">
        <v>122</v>
      </c>
      <c r="F39" s="34">
        <v>0.03478009259259259</v>
      </c>
      <c r="G39" s="6" t="str">
        <f t="shared" si="0"/>
        <v>5.27/km</v>
      </c>
      <c r="H39" s="13">
        <f t="shared" si="2"/>
        <v>0.011863425925925923</v>
      </c>
      <c r="I39" s="13">
        <f>F39-INDEX($F$4:$F$674,MATCH(D39,$D$4:$D$674,0))</f>
        <v>0.0021527777777777743</v>
      </c>
    </row>
    <row r="40" spans="1:9" s="1" customFormat="1" ht="15" customHeight="1">
      <c r="A40" s="37">
        <v>37</v>
      </c>
      <c r="B40" s="55" t="s">
        <v>107</v>
      </c>
      <c r="C40" s="55" t="s">
        <v>17</v>
      </c>
      <c r="D40" s="37" t="s">
        <v>45</v>
      </c>
      <c r="E40" s="55" t="s">
        <v>13</v>
      </c>
      <c r="F40" s="38">
        <v>0.0353125</v>
      </c>
      <c r="G40" s="37" t="str">
        <f t="shared" si="0"/>
        <v>5.32/km</v>
      </c>
      <c r="H40" s="39">
        <f t="shared" si="2"/>
        <v>0.012395833333333328</v>
      </c>
      <c r="I40" s="39">
        <f>F40-INDEX($F$4:$F$674,MATCH(D40,$D$4:$D$674,0))</f>
        <v>0.007337962962962963</v>
      </c>
    </row>
    <row r="41" spans="1:9" s="1" customFormat="1" ht="15" customHeight="1">
      <c r="A41" s="6">
        <v>38</v>
      </c>
      <c r="B41" s="49" t="s">
        <v>78</v>
      </c>
      <c r="C41" s="49" t="s">
        <v>79</v>
      </c>
      <c r="D41" s="6" t="s">
        <v>45</v>
      </c>
      <c r="E41" s="49" t="s">
        <v>15</v>
      </c>
      <c r="F41" s="34">
        <v>0.03857638888888889</v>
      </c>
      <c r="G41" s="6" t="str">
        <f t="shared" si="0"/>
        <v>6.02/km</v>
      </c>
      <c r="H41" s="13">
        <f t="shared" si="2"/>
        <v>0.01565972222222222</v>
      </c>
      <c r="I41" s="13">
        <f>F41-INDEX($F$4:$F$674,MATCH(D41,$D$4:$D$674,0))</f>
        <v>0.010601851851851855</v>
      </c>
    </row>
    <row r="42" spans="1:9" s="1" customFormat="1" ht="15" customHeight="1">
      <c r="A42" s="6">
        <v>39</v>
      </c>
      <c r="B42" s="49" t="s">
        <v>85</v>
      </c>
      <c r="C42" s="49" t="s">
        <v>86</v>
      </c>
      <c r="D42" s="6" t="s">
        <v>59</v>
      </c>
      <c r="E42" s="49" t="s">
        <v>84</v>
      </c>
      <c r="F42" s="34">
        <v>0.0390162037037037</v>
      </c>
      <c r="G42" s="6" t="str">
        <f t="shared" si="0"/>
        <v>6.06/km</v>
      </c>
      <c r="H42" s="13">
        <f t="shared" si="2"/>
        <v>0.01609953703703703</v>
      </c>
      <c r="I42" s="13">
        <f>F42-INDEX($F$4:$F$674,MATCH(D42,$D$4:$D$674,0))</f>
        <v>0.006516203703703698</v>
      </c>
    </row>
    <row r="43" spans="1:9" s="1" customFormat="1" ht="15" customHeight="1">
      <c r="A43" s="6">
        <v>40</v>
      </c>
      <c r="B43" s="49" t="s">
        <v>89</v>
      </c>
      <c r="C43" s="49" t="s">
        <v>90</v>
      </c>
      <c r="D43" s="6" t="s">
        <v>45</v>
      </c>
      <c r="E43" s="49" t="s">
        <v>15</v>
      </c>
      <c r="F43" s="34">
        <v>0.039386574074074074</v>
      </c>
      <c r="G43" s="6" t="str">
        <f t="shared" si="0"/>
        <v>6.10/km</v>
      </c>
      <c r="H43" s="13">
        <f t="shared" si="2"/>
        <v>0.016469907407407405</v>
      </c>
      <c r="I43" s="13">
        <f>F43-INDEX($F$4:$F$674,MATCH(D43,$D$4:$D$674,0))</f>
        <v>0.01141203703703704</v>
      </c>
    </row>
    <row r="44" spans="1:9" s="1" customFormat="1" ht="15" customHeight="1">
      <c r="A44" s="6">
        <v>41</v>
      </c>
      <c r="B44" s="49" t="s">
        <v>11</v>
      </c>
      <c r="C44" s="49" t="s">
        <v>80</v>
      </c>
      <c r="D44" s="6" t="s">
        <v>81</v>
      </c>
      <c r="E44" s="49" t="s">
        <v>15</v>
      </c>
      <c r="F44" s="34">
        <v>0.03939814814814815</v>
      </c>
      <c r="G44" s="6" t="str">
        <f t="shared" si="0"/>
        <v>6.10/km</v>
      </c>
      <c r="H44" s="13">
        <f t="shared" si="2"/>
        <v>0.01648148148148148</v>
      </c>
      <c r="I44" s="13">
        <f>F44-INDEX($F$4:$F$674,MATCH(D44,$D$4:$D$674,0))</f>
        <v>0</v>
      </c>
    </row>
    <row r="45" spans="1:9" s="1" customFormat="1" ht="15" customHeight="1">
      <c r="A45" s="6">
        <v>42</v>
      </c>
      <c r="B45" s="49" t="s">
        <v>87</v>
      </c>
      <c r="C45" s="49" t="s">
        <v>88</v>
      </c>
      <c r="D45" s="6" t="s">
        <v>65</v>
      </c>
      <c r="E45" s="49" t="s">
        <v>21</v>
      </c>
      <c r="F45" s="34">
        <v>0.03972222222222222</v>
      </c>
      <c r="G45" s="6" t="str">
        <f t="shared" si="0"/>
        <v>6.13/km</v>
      </c>
      <c r="H45" s="13">
        <f t="shared" si="2"/>
        <v>0.016805555555555553</v>
      </c>
      <c r="I45" s="13">
        <f>F45-INDEX($F$4:$F$674,MATCH(D45,$D$4:$D$674,0))</f>
        <v>0.007094907407407404</v>
      </c>
    </row>
    <row r="46" spans="1:9" s="1" customFormat="1" ht="15" customHeight="1">
      <c r="A46" s="6">
        <v>43</v>
      </c>
      <c r="B46" s="49" t="s">
        <v>123</v>
      </c>
      <c r="C46" s="49" t="s">
        <v>124</v>
      </c>
      <c r="D46" s="6" t="s">
        <v>34</v>
      </c>
      <c r="E46" s="49" t="s">
        <v>15</v>
      </c>
      <c r="F46" s="34">
        <v>0.04207175925925926</v>
      </c>
      <c r="G46" s="6" t="str">
        <f t="shared" si="0"/>
        <v>6.35/km</v>
      </c>
      <c r="H46" s="13">
        <f t="shared" si="2"/>
        <v>0.01915509259259259</v>
      </c>
      <c r="I46" s="13">
        <f>F46-INDEX($F$4:$F$674,MATCH(D46,$D$4:$D$674,0))</f>
        <v>0.011909722222222228</v>
      </c>
    </row>
    <row r="47" spans="1:9" s="1" customFormat="1" ht="15" customHeight="1">
      <c r="A47" s="6">
        <v>44</v>
      </c>
      <c r="B47" s="49" t="s">
        <v>82</v>
      </c>
      <c r="C47" s="49" t="s">
        <v>83</v>
      </c>
      <c r="D47" s="6" t="s">
        <v>65</v>
      </c>
      <c r="E47" s="49" t="s">
        <v>55</v>
      </c>
      <c r="F47" s="34">
        <v>0.0425</v>
      </c>
      <c r="G47" s="6" t="str">
        <f t="shared" si="0"/>
        <v>6.39/km</v>
      </c>
      <c r="H47" s="13">
        <f t="shared" si="2"/>
        <v>0.019583333333333335</v>
      </c>
      <c r="I47" s="13">
        <f>F47-INDEX($F$4:$F$674,MATCH(D47,$D$4:$D$674,0))</f>
        <v>0.009872685185185186</v>
      </c>
    </row>
    <row r="48" spans="1:9" s="1" customFormat="1" ht="15" customHeight="1">
      <c r="A48" s="6">
        <v>45</v>
      </c>
      <c r="B48" s="49" t="s">
        <v>108</v>
      </c>
      <c r="C48" s="49" t="s">
        <v>109</v>
      </c>
      <c r="D48" s="6" t="s">
        <v>58</v>
      </c>
      <c r="E48" s="49" t="s">
        <v>71</v>
      </c>
      <c r="F48" s="34">
        <v>0.04431712962962963</v>
      </c>
      <c r="G48" s="6" t="str">
        <f t="shared" si="0"/>
        <v>6.56/km</v>
      </c>
      <c r="H48" s="13">
        <f t="shared" si="2"/>
        <v>0.02140046296296296</v>
      </c>
      <c r="I48" s="13">
        <f>F48-INDEX($F$4:$F$674,MATCH(D48,$D$4:$D$674,0))</f>
        <v>0.01394675925925926</v>
      </c>
    </row>
    <row r="49" spans="1:9" s="1" customFormat="1" ht="15" customHeight="1">
      <c r="A49" s="37">
        <v>46</v>
      </c>
      <c r="B49" s="55" t="s">
        <v>91</v>
      </c>
      <c r="C49" s="55" t="s">
        <v>92</v>
      </c>
      <c r="D49" s="37" t="s">
        <v>37</v>
      </c>
      <c r="E49" s="55" t="s">
        <v>13</v>
      </c>
      <c r="F49" s="38">
        <v>0.04583333333333334</v>
      </c>
      <c r="G49" s="37" t="str">
        <f t="shared" si="0"/>
        <v>7.10/km</v>
      </c>
      <c r="H49" s="39">
        <f t="shared" si="2"/>
        <v>0.02291666666666667</v>
      </c>
      <c r="I49" s="39">
        <f>F49-INDEX($F$4:$F$674,MATCH(D49,$D$4:$D$674,0))</f>
        <v>0.019189814814814816</v>
      </c>
    </row>
    <row r="50" spans="1:9" s="1" customFormat="1" ht="15" customHeight="1">
      <c r="A50" s="6">
        <v>47</v>
      </c>
      <c r="B50" s="49" t="s">
        <v>93</v>
      </c>
      <c r="C50" s="49" t="s">
        <v>94</v>
      </c>
      <c r="D50" s="6" t="s">
        <v>37</v>
      </c>
      <c r="E50" s="49" t="s">
        <v>21</v>
      </c>
      <c r="F50" s="34">
        <v>0.04921296296296296</v>
      </c>
      <c r="G50" s="6" t="str">
        <f t="shared" si="0"/>
        <v>7.42/km</v>
      </c>
      <c r="H50" s="13">
        <f t="shared" si="2"/>
        <v>0.02629629629629629</v>
      </c>
      <c r="I50" s="13">
        <f>F50-INDEX($F$4:$F$674,MATCH(D50,$D$4:$D$674,0))</f>
        <v>0.022569444444444437</v>
      </c>
    </row>
    <row r="51" spans="1:9" s="1" customFormat="1" ht="15" customHeight="1">
      <c r="A51" s="7">
        <v>48</v>
      </c>
      <c r="B51" s="52" t="s">
        <v>110</v>
      </c>
      <c r="C51" s="52" t="s">
        <v>47</v>
      </c>
      <c r="D51" s="7" t="s">
        <v>81</v>
      </c>
      <c r="E51" s="52" t="s">
        <v>33</v>
      </c>
      <c r="F51" s="35">
        <v>0.04923611111111111</v>
      </c>
      <c r="G51" s="7" t="str">
        <f t="shared" si="0"/>
        <v>7.42/km</v>
      </c>
      <c r="H51" s="14">
        <f t="shared" si="2"/>
        <v>0.026319444444444444</v>
      </c>
      <c r="I51" s="14">
        <f>F51-INDEX($F$4:$F$674,MATCH(D51,$D$4:$D$674,0))</f>
        <v>0.009837962962962965</v>
      </c>
    </row>
  </sheetData>
  <autoFilter ref="A3:I51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pane ySplit="3" topLeftCell="BM4" activePane="bottomLeft" state="frozen"/>
      <selection pane="topLeft" activeCell="A1" sqref="A1"/>
      <selection pane="bottomLeft" activeCell="K13" sqref="K13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>
      <c r="A1" s="28" t="str">
        <f>Individuale!A1</f>
        <v>Giro delle Frazioni di Cantalice 16ª edizione</v>
      </c>
      <c r="B1" s="29"/>
      <c r="C1" s="30"/>
    </row>
    <row r="2" spans="1:3" ht="33" customHeight="1">
      <c r="A2" s="31" t="str">
        <f>Individuale!A2&amp;" km. "&amp;Individuale!I2</f>
        <v>Cantalice (RI) Italia - Sabato 24/07/2010 km. 9,2</v>
      </c>
      <c r="B2" s="32"/>
      <c r="C2" s="33"/>
    </row>
    <row r="3" spans="1:3" ht="24.75" customHeight="1">
      <c r="A3" s="10" t="s">
        <v>1</v>
      </c>
      <c r="B3" s="11" t="s">
        <v>5</v>
      </c>
      <c r="C3" s="11" t="s">
        <v>10</v>
      </c>
    </row>
    <row r="4" spans="1:3" ht="15" customHeight="1">
      <c r="A4" s="15">
        <v>1</v>
      </c>
      <c r="B4" s="16" t="s">
        <v>15</v>
      </c>
      <c r="C4" s="56">
        <v>13</v>
      </c>
    </row>
    <row r="5" spans="1:3" ht="15" customHeight="1">
      <c r="A5" s="17">
        <v>2</v>
      </c>
      <c r="B5" s="18" t="s">
        <v>29</v>
      </c>
      <c r="C5" s="57">
        <v>5</v>
      </c>
    </row>
    <row r="6" spans="1:3" ht="15" customHeight="1">
      <c r="A6" s="17">
        <v>3</v>
      </c>
      <c r="B6" s="18" t="s">
        <v>71</v>
      </c>
      <c r="C6" s="57">
        <v>4</v>
      </c>
    </row>
    <row r="7" spans="1:3" ht="15" customHeight="1">
      <c r="A7" s="17">
        <v>4</v>
      </c>
      <c r="B7" s="18" t="s">
        <v>43</v>
      </c>
      <c r="C7" s="57">
        <v>4</v>
      </c>
    </row>
    <row r="8" spans="1:3" ht="15" customHeight="1">
      <c r="A8" s="40">
        <v>5</v>
      </c>
      <c r="B8" s="41" t="s">
        <v>13</v>
      </c>
      <c r="C8" s="42">
        <v>3</v>
      </c>
    </row>
    <row r="9" spans="1:3" ht="15" customHeight="1">
      <c r="A9" s="17">
        <v>6</v>
      </c>
      <c r="B9" s="18" t="s">
        <v>55</v>
      </c>
      <c r="C9" s="57">
        <v>3</v>
      </c>
    </row>
    <row r="10" spans="1:3" ht="15" customHeight="1">
      <c r="A10" s="17">
        <v>7</v>
      </c>
      <c r="B10" s="18" t="s">
        <v>21</v>
      </c>
      <c r="C10" s="57">
        <v>3</v>
      </c>
    </row>
    <row r="11" spans="1:3" ht="15" customHeight="1">
      <c r="A11" s="17">
        <v>8</v>
      </c>
      <c r="B11" s="18" t="s">
        <v>99</v>
      </c>
      <c r="C11" s="57">
        <v>2</v>
      </c>
    </row>
    <row r="12" spans="1:3" ht="15" customHeight="1">
      <c r="A12" s="17">
        <v>9</v>
      </c>
      <c r="B12" s="18" t="s">
        <v>115</v>
      </c>
      <c r="C12" s="57">
        <v>2</v>
      </c>
    </row>
    <row r="13" spans="1:3" ht="15" customHeight="1">
      <c r="A13" s="17">
        <v>10</v>
      </c>
      <c r="B13" s="18" t="s">
        <v>101</v>
      </c>
      <c r="C13" s="57">
        <v>1</v>
      </c>
    </row>
    <row r="14" spans="1:3" ht="15" customHeight="1">
      <c r="A14" s="17">
        <v>11</v>
      </c>
      <c r="B14" s="18" t="s">
        <v>64</v>
      </c>
      <c r="C14" s="57">
        <v>1</v>
      </c>
    </row>
    <row r="15" spans="1:3" ht="15" customHeight="1">
      <c r="A15" s="17">
        <v>12</v>
      </c>
      <c r="B15" s="18" t="s">
        <v>77</v>
      </c>
      <c r="C15" s="57">
        <v>1</v>
      </c>
    </row>
    <row r="16" spans="1:3" ht="15" customHeight="1">
      <c r="A16" s="17">
        <v>13</v>
      </c>
      <c r="B16" s="18" t="s">
        <v>40</v>
      </c>
      <c r="C16" s="57">
        <v>1</v>
      </c>
    </row>
    <row r="17" spans="1:3" ht="15" customHeight="1">
      <c r="A17" s="17">
        <v>14</v>
      </c>
      <c r="B17" s="18" t="s">
        <v>73</v>
      </c>
      <c r="C17" s="57">
        <v>1</v>
      </c>
    </row>
    <row r="18" spans="1:3" ht="15" customHeight="1">
      <c r="A18" s="17">
        <v>15</v>
      </c>
      <c r="B18" s="18" t="s">
        <v>31</v>
      </c>
      <c r="C18" s="57">
        <v>1</v>
      </c>
    </row>
    <row r="19" spans="1:3" ht="15" customHeight="1">
      <c r="A19" s="17">
        <v>16</v>
      </c>
      <c r="B19" s="18" t="s">
        <v>122</v>
      </c>
      <c r="C19" s="57">
        <v>1</v>
      </c>
    </row>
    <row r="20" spans="1:3" ht="15" customHeight="1">
      <c r="A20" s="17">
        <v>17</v>
      </c>
      <c r="B20" s="18" t="s">
        <v>84</v>
      </c>
      <c r="C20" s="57">
        <v>1</v>
      </c>
    </row>
    <row r="21" spans="1:3" ht="15" customHeight="1">
      <c r="A21" s="19">
        <v>18</v>
      </c>
      <c r="B21" s="20" t="s">
        <v>33</v>
      </c>
      <c r="C21" s="58">
        <v>1</v>
      </c>
    </row>
    <row r="22" ht="12.75">
      <c r="C22" s="3">
        <f>SUM(C4:C21)</f>
        <v>48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2010-09-22T13:00:57Z</dcterms:modified>
  <cp:category/>
  <cp:version/>
  <cp:contentType/>
  <cp:contentStatus/>
</cp:coreProperties>
</file>