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'Individuale'!$A$4:$I$49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<sst xmlns="http://schemas.openxmlformats.org/spreadsheetml/2006/main" count="214" uniqueCount="137">
  <si>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</si>
  <si>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</si>
  <si>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</si>
  <si>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</si>
  <si>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</si>
  <si>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</si>
  <si>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</si>
  <si>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</si>
  <si>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</si>
  <si>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</si>
  <si>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</si>
  <si>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SM</t>
  </si>
  <si>
    <t>SM35</t>
  </si>
  <si>
    <t>SM55</t>
  </si>
  <si>
    <t>SM45</t>
  </si>
  <si>
    <t>SM40</t>
  </si>
  <si>
    <t>SM50</t>
  </si>
  <si>
    <t>SF</t>
  </si>
  <si>
    <t>LBM SPORT TEAM</t>
  </si>
  <si>
    <t>G.S. BANCARI ROMANI</t>
  </si>
  <si>
    <t>SM65</t>
  </si>
  <si>
    <t>RUNNING CLUB MARATONA DI ROMA</t>
  </si>
  <si>
    <t>SF50</t>
  </si>
  <si>
    <t>SM60</t>
  </si>
  <si>
    <t>SF40</t>
  </si>
  <si>
    <t>0:22:57</t>
  </si>
  <si>
    <t>0:23:19</t>
  </si>
  <si>
    <t>SF45</t>
  </si>
  <si>
    <t>0:23:27</t>
  </si>
  <si>
    <t>0:23:47</t>
  </si>
  <si>
    <t>PFIZER ITALIA RUNNING TEAM</t>
  </si>
  <si>
    <t>SF35</t>
  </si>
  <si>
    <t>S.S. LAZIO ATLETICA LEGGERA</t>
  </si>
  <si>
    <t>0:25:49</t>
  </si>
  <si>
    <t>0:26:14</t>
  </si>
  <si>
    <t>SM70</t>
  </si>
  <si>
    <t>0:27:11</t>
  </si>
  <si>
    <t>0:28:31</t>
  </si>
  <si>
    <t>SF60</t>
  </si>
  <si>
    <t>1ª edizione</t>
  </si>
  <si>
    <t>A.S.D. INTESATLETICA</t>
  </si>
  <si>
    <t>RUNFOREVER APRILIA</t>
  </si>
  <si>
    <t>RUN CARD</t>
  </si>
  <si>
    <t>FALCONE Cristian</t>
  </si>
  <si>
    <t>0:18:03</t>
  </si>
  <si>
    <t>DE PASCALE Giulio</t>
  </si>
  <si>
    <t>0:18:52</t>
  </si>
  <si>
    <t>GARGIULO Luca</t>
  </si>
  <si>
    <t>A.S.D. TIBUR RUNNERS</t>
  </si>
  <si>
    <t>0:19:34</t>
  </si>
  <si>
    <t>FICORELLA Filippo</t>
  </si>
  <si>
    <t>0:19:36</t>
  </si>
  <si>
    <t>COVUCCIA Renzo</t>
  </si>
  <si>
    <t>0:20:12</t>
  </si>
  <si>
    <t>GIANNITTI Pietro</t>
  </si>
  <si>
    <t>S.S.S.D. MENS SANA IN CORPORE SANO</t>
  </si>
  <si>
    <t>0:20:18</t>
  </si>
  <si>
    <t>COCCIA Roberto</t>
  </si>
  <si>
    <t>0:20:27</t>
  </si>
  <si>
    <t>VISCONTI Simone</t>
  </si>
  <si>
    <t>0:21:15</t>
  </si>
  <si>
    <t>UNGANIA Giovanna</t>
  </si>
  <si>
    <t>A.S.D.BOOM BAR OSTIA RUNNER</t>
  </si>
  <si>
    <t>0:21:19</t>
  </si>
  <si>
    <t>MORZILLI Federico</t>
  </si>
  <si>
    <t>A.S.D. TECNO SPORT</t>
  </si>
  <si>
    <t>0:21:34</t>
  </si>
  <si>
    <t>PICCIRILLO Massimo</t>
  </si>
  <si>
    <t>0:21:52</t>
  </si>
  <si>
    <t>D'AMORE Flavio</t>
  </si>
  <si>
    <t>0:22:25</t>
  </si>
  <si>
    <t>SGUBBI Sanzio</t>
  </si>
  <si>
    <t>ATL.AVIS CASTEL SAN PIETRO</t>
  </si>
  <si>
    <t>CAMPISI Luca Raffaele</t>
  </si>
  <si>
    <t>SILIBERTO Marco</t>
  </si>
  <si>
    <t>CICCIMARRA Francesco</t>
  </si>
  <si>
    <t>FAGGION Alberto</t>
  </si>
  <si>
    <t>0:24:07</t>
  </si>
  <si>
    <t>MARINI Roberto</t>
  </si>
  <si>
    <t>0:24:31</t>
  </si>
  <si>
    <t>QUATTROCIOCCHI Serena</t>
  </si>
  <si>
    <t>A.S. ROMA ROAD RUNNERS CLUB</t>
  </si>
  <si>
    <t>0:24:44</t>
  </si>
  <si>
    <t>PEROTTI Domenico</t>
  </si>
  <si>
    <t>DOPOLAVORO ATAC MARATHON CLUB</t>
  </si>
  <si>
    <t>0:24:54</t>
  </si>
  <si>
    <t>POMPONI Marco</t>
  </si>
  <si>
    <t>0:25:11</t>
  </si>
  <si>
    <t>LOVISCO Sandra</t>
  </si>
  <si>
    <t>PUROSANGUE ATHLETICS CLUB</t>
  </si>
  <si>
    <t>0:25:22</t>
  </si>
  <si>
    <t>PICCOLELLI Luigi</t>
  </si>
  <si>
    <t>UISP COM.TERR.LE MONTEROTONDO</t>
  </si>
  <si>
    <t>0:25:23</t>
  </si>
  <si>
    <t>GRANITO Michele</t>
  </si>
  <si>
    <t>0:25:36</t>
  </si>
  <si>
    <t>GALLINI Claudio</t>
  </si>
  <si>
    <t>FLORIO Fabio</t>
  </si>
  <si>
    <t>0:26:00</t>
  </si>
  <si>
    <t>GUCCIONE Luigi</t>
  </si>
  <si>
    <t>RUBICINI Fabrizio</t>
  </si>
  <si>
    <t>G.S CAT SPORT ROMA</t>
  </si>
  <si>
    <t>0:26:20</t>
  </si>
  <si>
    <t>MONTAUTI Andrea</t>
  </si>
  <si>
    <t>0:26:21</t>
  </si>
  <si>
    <t>DI VITO Antonio</t>
  </si>
  <si>
    <t>CAMMARANO Alessia</t>
  </si>
  <si>
    <t>0:27:12</t>
  </si>
  <si>
    <t>BAGNO Francesca</t>
  </si>
  <si>
    <t>0:27:37</t>
  </si>
  <si>
    <t>GIULI Fabio</t>
  </si>
  <si>
    <t>0:27:54</t>
  </si>
  <si>
    <t>DELLE GROTTI Ivana</t>
  </si>
  <si>
    <t>GRASS Giulia Anastasia</t>
  </si>
  <si>
    <t>DI PAOLO Giada</t>
  </si>
  <si>
    <t>0:28:54</t>
  </si>
  <si>
    <t>FALCONI Fabrizio</t>
  </si>
  <si>
    <t>0:28:56</t>
  </si>
  <si>
    <t>OCCHIBIANCO Paride</t>
  </si>
  <si>
    <t>0:31:00</t>
  </si>
  <si>
    <t>CAFOLLA Michela</t>
  </si>
  <si>
    <t>PF</t>
  </si>
  <si>
    <t>0:31:02</t>
  </si>
  <si>
    <t>DI PASTENA Vincenzo</t>
  </si>
  <si>
    <t>0:31:52</t>
  </si>
  <si>
    <t>LOVISCO Patrizia</t>
  </si>
  <si>
    <t>0:32:37</t>
  </si>
  <si>
    <t>COLELLA Giuseppe</t>
  </si>
  <si>
    <t>0:33:47</t>
  </si>
  <si>
    <t>BRESCIA Daniela</t>
  </si>
  <si>
    <t>0:34:56</t>
  </si>
  <si>
    <t>PALMULLI Claudio</t>
  </si>
  <si>
    <t>0:49:44</t>
  </si>
  <si>
    <t>CATTANEO Monica</t>
  </si>
  <si>
    <t>0:49:47</t>
  </si>
  <si>
    <t>Cinecitta' World Run</t>
  </si>
  <si>
    <t>Castel Romano (RM) Italia - Lunedì 01/05/2017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</si>
</sst>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  <numFmt numFmtId="182" formatCode="_-&quot;€&quot;\ * #,##0_-;\-&quot;€&quot;\ * #,##0_-;_-&quot;€&quot;\ * &quot;-&quot;_-;_-@_-"/>
    <numFmt numFmtId="183" formatCode="_-* #,##0_-;\-* #,##0_-;_-* &quot;-&quot;_-;_-@_-"/>
    <numFmt numFmtId="184" formatCode="_-&quot;€&quot;\ * #,##0.00_-;\-&quot;€&quot;\ * #,##0.00_-;_-&quot;€&quot;\ * &quot;-&quot;??_-;_-@_-"/>
    <numFmt numFmtId="185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horizontal="center" vertical="center"/>
    </xf>
    <xf numFmtId="21" fontId="5" fillId="47" borderId="21" xfId="0" applyNumberFormat="1" applyFont="1" applyFill="1" applyBorder="1" applyAlignment="1">
      <alignment horizontal="center" vertical="center" wrapText="1"/>
    </xf>
    <xf numFmtId="21" fontId="0" fillId="0" borderId="0" xfId="0" applyNumberFormat="1" applyAlignment="1">
      <alignment horizontal="center"/>
    </xf>
    <xf numFmtId="0" fontId="1" fillId="47" borderId="26" xfId="0" applyFont="1" applyFill="1" applyBorder="1" applyAlignment="1">
      <alignment horizontal="center" vertical="center"/>
    </xf>
    <xf numFmtId="0" fontId="1" fillId="47" borderId="27" xfId="0" applyFont="1" applyFill="1" applyBorder="1" applyAlignment="1">
      <alignment horizontal="center" vertical="center"/>
    </xf>
    <xf numFmtId="0" fontId="1" fillId="47" borderId="28" xfId="0" applyFont="1" applyFill="1" applyBorder="1" applyAlignment="1">
      <alignment horizontal="center" vertical="center"/>
    </xf>
    <xf numFmtId="0" fontId="2" fillId="47" borderId="29" xfId="0" applyFont="1" applyFill="1" applyBorder="1" applyAlignment="1">
      <alignment horizontal="center" vertical="center"/>
    </xf>
    <xf numFmtId="0" fontId="2" fillId="47" borderId="30" xfId="0" applyFont="1" applyFill="1" applyBorder="1" applyAlignment="1">
      <alignment horizontal="center" vertical="center"/>
    </xf>
    <xf numFmtId="0" fontId="2" fillId="47" borderId="31" xfId="0" applyFont="1" applyFill="1" applyBorder="1" applyAlignment="1">
      <alignment horizontal="center" vertical="center"/>
    </xf>
    <xf numFmtId="0" fontId="3" fillId="55" borderId="32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47" borderId="26" xfId="0" applyFont="1" applyFill="1" applyBorder="1" applyAlignment="1">
      <alignment horizontal="center" vertical="center" wrapText="1"/>
    </xf>
    <xf numFmtId="0" fontId="12" fillId="47" borderId="27" xfId="0" applyFont="1" applyFill="1" applyBorder="1" applyAlignment="1">
      <alignment horizontal="center" vertical="center" wrapText="1"/>
    </xf>
    <xf numFmtId="0" fontId="12" fillId="47" borderId="28" xfId="0" applyFont="1" applyFill="1" applyBorder="1" applyAlignment="1">
      <alignment horizontal="center" vertical="center" wrapText="1"/>
    </xf>
    <xf numFmtId="0" fontId="2" fillId="47" borderId="33" xfId="0" applyFont="1" applyFill="1" applyBorder="1" applyAlignment="1">
      <alignment horizontal="center" vertical="center"/>
    </xf>
    <xf numFmtId="0" fontId="11" fillId="55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21" fontId="31" fillId="0" borderId="33" xfId="0" applyNumberFormat="1" applyFont="1" applyFill="1" applyBorder="1" applyAlignment="1">
      <alignment horizontal="center" vertical="center"/>
    </xf>
    <xf numFmtId="0" fontId="31" fillId="0" borderId="25" xfId="0" applyNumberFormat="1" applyFont="1" applyFill="1" applyBorder="1" applyAlignment="1">
      <alignment horizontal="center" vertical="center"/>
    </xf>
    <xf numFmtId="0" fontId="31" fillId="0" borderId="23" xfId="0" applyNumberFormat="1" applyFont="1" applyFill="1" applyBorder="1" applyAlignment="1">
      <alignment horizontal="center" vertical="center"/>
    </xf>
    <xf numFmtId="0" fontId="31" fillId="0" borderId="24" xfId="0" applyNumberFormat="1" applyFont="1" applyFill="1" applyBorder="1" applyAlignment="1">
      <alignment horizontal="center" vertical="center"/>
    </xf>
    <xf numFmtId="0" fontId="31" fillId="0" borderId="21" xfId="82" applyFont="1" applyFill="1" applyBorder="1" applyAlignment="1">
      <alignment vertical="center"/>
      <protection/>
    </xf>
    <xf numFmtId="0" fontId="31" fillId="0" borderId="21" xfId="82" applyFont="1" applyFill="1" applyBorder="1" applyAlignment="1">
      <alignment horizontal="center" vertical="center"/>
      <protection/>
    </xf>
    <xf numFmtId="0" fontId="31" fillId="0" borderId="22" xfId="82" applyFont="1" applyFill="1" applyBorder="1" applyAlignment="1">
      <alignment vertical="center"/>
      <protection/>
    </xf>
    <xf numFmtId="0" fontId="31" fillId="0" borderId="22" xfId="82" applyFont="1" applyFill="1" applyBorder="1" applyAlignment="1">
      <alignment horizontal="center" vertical="center"/>
      <protection/>
    </xf>
    <xf numFmtId="0" fontId="31" fillId="0" borderId="33" xfId="82" applyFont="1" applyFill="1" applyBorder="1" applyAlignment="1">
      <alignment vertical="center"/>
      <protection/>
    </xf>
    <xf numFmtId="0" fontId="31" fillId="0" borderId="33" xfId="82" applyFont="1" applyFill="1" applyBorder="1" applyAlignment="1">
      <alignment horizontal="center" vertical="center"/>
      <protection/>
    </xf>
    <xf numFmtId="0" fontId="31" fillId="0" borderId="26" xfId="82" applyFont="1" applyFill="1" applyBorder="1" applyAlignment="1">
      <alignment vertical="center"/>
      <protection/>
    </xf>
    <xf numFmtId="0" fontId="31" fillId="0" borderId="34" xfId="82" applyFont="1" applyFill="1" applyBorder="1" applyAlignment="1">
      <alignment vertical="center"/>
      <protection/>
    </xf>
    <xf numFmtId="0" fontId="31" fillId="0" borderId="29" xfId="82" applyFont="1" applyFill="1" applyBorder="1" applyAlignment="1">
      <alignment vertical="center"/>
      <protection/>
    </xf>
    <xf numFmtId="0" fontId="31" fillId="0" borderId="28" xfId="0" applyFont="1" applyFill="1" applyBorder="1" applyAlignment="1">
      <alignment vertical="center"/>
    </xf>
    <xf numFmtId="0" fontId="31" fillId="0" borderId="35" xfId="0" applyFont="1" applyFill="1" applyBorder="1" applyAlignment="1">
      <alignment vertical="center"/>
    </xf>
    <xf numFmtId="0" fontId="31" fillId="0" borderId="35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pane ySplit="4" topLeftCell="A23" activePane="bottomLeft" state="frozen"/>
      <selection pane="topLeft" activeCell="A1" sqref="A1"/>
      <selection pane="bottomLeft" activeCell="C34" sqref="C34"/>
    </sheetView>
  </sheetViews>
  <sheetFormatPr defaultColWidth="9.140625" defaultRowHeight="12.75"/>
  <cols>
    <col min="1" max="1" width="6.7109375" style="1" customWidth="1"/>
    <col min="2" max="3" width="25.7109375" style="11" customWidth="1"/>
    <col min="4" max="4" width="9.7109375" style="2" customWidth="1"/>
    <col min="5" max="5" width="35.7109375" style="12" customWidth="1"/>
    <col min="6" max="6" width="10.7109375" style="24" customWidth="1"/>
    <col min="7" max="9" width="10.7109375" style="1" customWidth="1"/>
  </cols>
  <sheetData>
    <row r="1" spans="1:9" ht="45" customHeight="1">
      <c r="A1" s="25" t="s">
        <v>135</v>
      </c>
      <c r="B1" s="26"/>
      <c r="C1" s="26"/>
      <c r="D1" s="26"/>
      <c r="E1" s="26"/>
      <c r="F1" s="26"/>
      <c r="G1" s="26"/>
      <c r="H1" s="26"/>
      <c r="I1" s="27"/>
    </row>
    <row r="2" spans="1:9" ht="24" customHeight="1">
      <c r="A2" s="28" t="s">
        <v>39</v>
      </c>
      <c r="B2" s="29"/>
      <c r="C2" s="29"/>
      <c r="D2" s="29"/>
      <c r="E2" s="29"/>
      <c r="F2" s="29"/>
      <c r="G2" s="29"/>
      <c r="H2" s="29"/>
      <c r="I2" s="30"/>
    </row>
    <row r="3" spans="1:9" ht="24" customHeight="1">
      <c r="A3" s="31" t="s">
        <v>136</v>
      </c>
      <c r="B3" s="32"/>
      <c r="C3" s="32"/>
      <c r="D3" s="32"/>
      <c r="E3" s="32"/>
      <c r="F3" s="32"/>
      <c r="G3" s="32"/>
      <c r="H3" s="3" t="s">
        <v>0</v>
      </c>
      <c r="I3" s="4">
        <v>5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23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8">
        <v>1</v>
      </c>
      <c r="B5" s="49" t="s">
        <v>43</v>
      </c>
      <c r="C5" s="52"/>
      <c r="D5" s="44" t="s">
        <v>11</v>
      </c>
      <c r="E5" s="43" t="s">
        <v>40</v>
      </c>
      <c r="F5" s="44" t="s">
        <v>44</v>
      </c>
      <c r="G5" s="18" t="str">
        <f>TEXT(INT((HOUR(F5)*3600+MINUTE(F5)*60+SECOND(F5))/$I$3/60),"0")&amp;"."&amp;TEXT(MOD((HOUR(F5)*3600+MINUTE(F5)*60+SECOND(F5))/$I$3,60),"00")&amp;"/km"</f>
        <v>3.37/km</v>
      </c>
      <c r="H5" s="21">
        <f>F5-$F$5</f>
        <v>0</v>
      </c>
      <c r="I5" s="21">
        <f>F5-INDEX($F$5:$F$49,MATCH(D5,$D$5:$D$49,0))</f>
        <v>0</v>
      </c>
    </row>
    <row r="6" spans="1:9" s="10" customFormat="1" ht="15" customHeight="1">
      <c r="A6" s="13">
        <v>2</v>
      </c>
      <c r="B6" s="50" t="s">
        <v>45</v>
      </c>
      <c r="C6" s="53"/>
      <c r="D6" s="46" t="s">
        <v>14</v>
      </c>
      <c r="E6" s="45" t="s">
        <v>81</v>
      </c>
      <c r="F6" s="46" t="s">
        <v>46</v>
      </c>
      <c r="G6" s="13" t="str">
        <f aca="true" t="shared" si="0" ref="G6:G21">TEXT(INT((HOUR(F6)*3600+MINUTE(F6)*60+SECOND(F6))/$I$3/60),"0")&amp;"."&amp;TEXT(MOD((HOUR(F6)*3600+MINUTE(F6)*60+SECOND(F6))/$I$3,60),"00")&amp;"/km"</f>
        <v>3.46/km</v>
      </c>
      <c r="H6" s="22">
        <f aca="true" t="shared" si="1" ref="H6:H21">F6-$F$5</f>
        <v>0.0005671296296296292</v>
      </c>
      <c r="I6" s="22">
        <f>F6-INDEX($F$5:$F$49,MATCH(D6,$D$5:$D$49,0))</f>
        <v>0</v>
      </c>
    </row>
    <row r="7" spans="1:9" s="10" customFormat="1" ht="15" customHeight="1">
      <c r="A7" s="13">
        <v>3</v>
      </c>
      <c r="B7" s="50" t="s">
        <v>47</v>
      </c>
      <c r="C7" s="53"/>
      <c r="D7" s="46" t="s">
        <v>11</v>
      </c>
      <c r="E7" s="45" t="s">
        <v>48</v>
      </c>
      <c r="F7" s="46" t="s">
        <v>49</v>
      </c>
      <c r="G7" s="13" t="str">
        <f t="shared" si="0"/>
        <v>3.55/km</v>
      </c>
      <c r="H7" s="22">
        <f t="shared" si="1"/>
        <v>0.00105324074074074</v>
      </c>
      <c r="I7" s="22">
        <f>F7-INDEX($F$5:$F$49,MATCH(D7,$D$5:$D$49,0))</f>
        <v>0.00105324074074074</v>
      </c>
    </row>
    <row r="8" spans="1:9" s="10" customFormat="1" ht="15" customHeight="1">
      <c r="A8" s="13">
        <v>4</v>
      </c>
      <c r="B8" s="50" t="s">
        <v>50</v>
      </c>
      <c r="C8" s="53"/>
      <c r="D8" s="46" t="s">
        <v>11</v>
      </c>
      <c r="E8" s="45" t="s">
        <v>32</v>
      </c>
      <c r="F8" s="46" t="s">
        <v>51</v>
      </c>
      <c r="G8" s="13" t="str">
        <f t="shared" si="0"/>
        <v>3.55/km</v>
      </c>
      <c r="H8" s="22">
        <f t="shared" si="1"/>
        <v>0.0010763888888888906</v>
      </c>
      <c r="I8" s="22">
        <f>F8-INDEX($F$5:$F$49,MATCH(D8,$D$5:$D$49,0))</f>
        <v>0.0010763888888888906</v>
      </c>
    </row>
    <row r="9" spans="1:9" s="10" customFormat="1" ht="15" customHeight="1">
      <c r="A9" s="13">
        <v>5</v>
      </c>
      <c r="B9" s="50" t="s">
        <v>52</v>
      </c>
      <c r="C9" s="53"/>
      <c r="D9" s="46" t="s">
        <v>15</v>
      </c>
      <c r="E9" s="45" t="s">
        <v>81</v>
      </c>
      <c r="F9" s="46" t="s">
        <v>53</v>
      </c>
      <c r="G9" s="13" t="str">
        <f t="shared" si="0"/>
        <v>4.02/km</v>
      </c>
      <c r="H9" s="22">
        <f t="shared" si="1"/>
        <v>0.0014930555555555548</v>
      </c>
      <c r="I9" s="22">
        <f>F9-INDEX($F$5:$F$49,MATCH(D9,$D$5:$D$49,0))</f>
        <v>0</v>
      </c>
    </row>
    <row r="10" spans="1:9" s="10" customFormat="1" ht="15" customHeight="1">
      <c r="A10" s="13">
        <v>6</v>
      </c>
      <c r="B10" s="50" t="s">
        <v>54</v>
      </c>
      <c r="C10" s="53"/>
      <c r="D10" s="46" t="s">
        <v>12</v>
      </c>
      <c r="E10" s="45" t="s">
        <v>55</v>
      </c>
      <c r="F10" s="46" t="s">
        <v>56</v>
      </c>
      <c r="G10" s="13" t="str">
        <f t="shared" si="0"/>
        <v>4.04/km</v>
      </c>
      <c r="H10" s="22">
        <f t="shared" si="1"/>
        <v>0.001562499999999998</v>
      </c>
      <c r="I10" s="22">
        <f>F10-INDEX($F$5:$F$49,MATCH(D10,$D$5:$D$49,0))</f>
        <v>0</v>
      </c>
    </row>
    <row r="11" spans="1:9" s="10" customFormat="1" ht="15" customHeight="1">
      <c r="A11" s="13">
        <v>7</v>
      </c>
      <c r="B11" s="50" t="s">
        <v>57</v>
      </c>
      <c r="C11" s="53"/>
      <c r="D11" s="46" t="s">
        <v>16</v>
      </c>
      <c r="E11" s="45" t="s">
        <v>81</v>
      </c>
      <c r="F11" s="46" t="s">
        <v>58</v>
      </c>
      <c r="G11" s="13" t="str">
        <f t="shared" si="0"/>
        <v>4.05/km</v>
      </c>
      <c r="H11" s="22">
        <f t="shared" si="1"/>
        <v>0.0016666666666666653</v>
      </c>
      <c r="I11" s="22">
        <f>F11-INDEX($F$5:$F$49,MATCH(D11,$D$5:$D$49,0))</f>
        <v>0</v>
      </c>
    </row>
    <row r="12" spans="1:9" s="10" customFormat="1" ht="15" customHeight="1">
      <c r="A12" s="13">
        <v>8</v>
      </c>
      <c r="B12" s="50" t="s">
        <v>59</v>
      </c>
      <c r="C12" s="53"/>
      <c r="D12" s="46" t="s">
        <v>11</v>
      </c>
      <c r="E12" s="45" t="s">
        <v>81</v>
      </c>
      <c r="F12" s="46" t="s">
        <v>60</v>
      </c>
      <c r="G12" s="13" t="str">
        <f t="shared" si="0"/>
        <v>4.15/km</v>
      </c>
      <c r="H12" s="22">
        <f t="shared" si="1"/>
        <v>0.0022222222222222227</v>
      </c>
      <c r="I12" s="22">
        <f>F12-INDEX($F$5:$F$49,MATCH(D12,$D$5:$D$49,0))</f>
        <v>0.0022222222222222227</v>
      </c>
    </row>
    <row r="13" spans="1:9" s="10" customFormat="1" ht="15" customHeight="1">
      <c r="A13" s="13">
        <v>9</v>
      </c>
      <c r="B13" s="50" t="s">
        <v>61</v>
      </c>
      <c r="C13" s="53"/>
      <c r="D13" s="46" t="s">
        <v>27</v>
      </c>
      <c r="E13" s="45" t="s">
        <v>62</v>
      </c>
      <c r="F13" s="46" t="s">
        <v>63</v>
      </c>
      <c r="G13" s="13" t="str">
        <f t="shared" si="0"/>
        <v>4.16/km</v>
      </c>
      <c r="H13" s="22">
        <f t="shared" si="1"/>
        <v>0.002268518518518517</v>
      </c>
      <c r="I13" s="22">
        <f>F13-INDEX($F$5:$F$49,MATCH(D13,$D$5:$D$49,0))</f>
        <v>0</v>
      </c>
    </row>
    <row r="14" spans="1:9" s="10" customFormat="1" ht="15" customHeight="1">
      <c r="A14" s="13">
        <v>10</v>
      </c>
      <c r="B14" s="50" t="s">
        <v>64</v>
      </c>
      <c r="C14" s="53"/>
      <c r="D14" s="46" t="s">
        <v>11</v>
      </c>
      <c r="E14" s="45" t="s">
        <v>65</v>
      </c>
      <c r="F14" s="46" t="s">
        <v>66</v>
      </c>
      <c r="G14" s="13" t="str">
        <f t="shared" si="0"/>
        <v>4.19/km</v>
      </c>
      <c r="H14" s="22">
        <f t="shared" si="1"/>
        <v>0.002442129629629629</v>
      </c>
      <c r="I14" s="22">
        <f>F14-INDEX($F$5:$F$49,MATCH(D14,$D$5:$D$49,0))</f>
        <v>0.002442129629629629</v>
      </c>
    </row>
    <row r="15" spans="1:9" s="10" customFormat="1" ht="15" customHeight="1">
      <c r="A15" s="13">
        <v>11</v>
      </c>
      <c r="B15" s="50" t="s">
        <v>67</v>
      </c>
      <c r="C15" s="53"/>
      <c r="D15" s="46" t="s">
        <v>14</v>
      </c>
      <c r="E15" s="45" t="s">
        <v>30</v>
      </c>
      <c r="F15" s="46" t="s">
        <v>68</v>
      </c>
      <c r="G15" s="13" t="str">
        <f t="shared" si="0"/>
        <v>4.22/km</v>
      </c>
      <c r="H15" s="22">
        <f t="shared" si="1"/>
        <v>0.002650462962962962</v>
      </c>
      <c r="I15" s="22">
        <f>F15-INDEX($F$5:$F$49,MATCH(D15,$D$5:$D$49,0))</f>
        <v>0.002083333333333333</v>
      </c>
    </row>
    <row r="16" spans="1:9" s="10" customFormat="1" ht="15" customHeight="1">
      <c r="A16" s="13">
        <v>12</v>
      </c>
      <c r="B16" s="50" t="s">
        <v>69</v>
      </c>
      <c r="C16" s="53"/>
      <c r="D16" s="46" t="s">
        <v>14</v>
      </c>
      <c r="E16" s="45" t="s">
        <v>21</v>
      </c>
      <c r="F16" s="46" t="s">
        <v>70</v>
      </c>
      <c r="G16" s="13" t="str">
        <f t="shared" si="0"/>
        <v>4.29/km</v>
      </c>
      <c r="H16" s="22">
        <f t="shared" si="1"/>
        <v>0.0030324074074074073</v>
      </c>
      <c r="I16" s="22">
        <f>F16-INDEX($F$5:$F$49,MATCH(D16,$D$5:$D$49,0))</f>
        <v>0.002465277777777778</v>
      </c>
    </row>
    <row r="17" spans="1:9" s="10" customFormat="1" ht="15" customHeight="1">
      <c r="A17" s="13">
        <v>13</v>
      </c>
      <c r="B17" s="50" t="s">
        <v>71</v>
      </c>
      <c r="C17" s="53"/>
      <c r="D17" s="46" t="s">
        <v>13</v>
      </c>
      <c r="E17" s="45" t="s">
        <v>72</v>
      </c>
      <c r="F17" s="46" t="s">
        <v>25</v>
      </c>
      <c r="G17" s="13" t="str">
        <f t="shared" si="0"/>
        <v>4.35/km</v>
      </c>
      <c r="H17" s="22">
        <f t="shared" si="1"/>
        <v>0.003402777777777777</v>
      </c>
      <c r="I17" s="22">
        <f>F17-INDEX($F$5:$F$49,MATCH(D17,$D$5:$D$49,0))</f>
        <v>0</v>
      </c>
    </row>
    <row r="18" spans="1:9" s="10" customFormat="1" ht="15" customHeight="1">
      <c r="A18" s="13">
        <v>14</v>
      </c>
      <c r="B18" s="50" t="s">
        <v>73</v>
      </c>
      <c r="C18" s="53"/>
      <c r="D18" s="46" t="s">
        <v>15</v>
      </c>
      <c r="E18" s="45" t="s">
        <v>81</v>
      </c>
      <c r="F18" s="46" t="s">
        <v>26</v>
      </c>
      <c r="G18" s="13" t="str">
        <f t="shared" si="0"/>
        <v>4.40/km</v>
      </c>
      <c r="H18" s="22">
        <f t="shared" si="1"/>
        <v>0.003657407407407406</v>
      </c>
      <c r="I18" s="22">
        <f>F18-INDEX($F$5:$F$49,MATCH(D18,$D$5:$D$49,0))</f>
        <v>0.0021643518518518513</v>
      </c>
    </row>
    <row r="19" spans="1:9" s="10" customFormat="1" ht="15" customHeight="1">
      <c r="A19" s="13">
        <v>15</v>
      </c>
      <c r="B19" s="50" t="s">
        <v>74</v>
      </c>
      <c r="C19" s="53"/>
      <c r="D19" s="46" t="s">
        <v>11</v>
      </c>
      <c r="E19" s="45" t="s">
        <v>48</v>
      </c>
      <c r="F19" s="46" t="s">
        <v>28</v>
      </c>
      <c r="G19" s="13" t="str">
        <f t="shared" si="0"/>
        <v>4.41/km</v>
      </c>
      <c r="H19" s="22">
        <f t="shared" si="1"/>
        <v>0.003749999999999998</v>
      </c>
      <c r="I19" s="22">
        <f>F19-INDEX($F$5:$F$49,MATCH(D19,$D$5:$D$49,0))</f>
        <v>0.003749999999999998</v>
      </c>
    </row>
    <row r="20" spans="1:9" s="10" customFormat="1" ht="15" customHeight="1">
      <c r="A20" s="13">
        <v>16</v>
      </c>
      <c r="B20" s="50" t="s">
        <v>75</v>
      </c>
      <c r="C20" s="53"/>
      <c r="D20" s="46" t="s">
        <v>16</v>
      </c>
      <c r="E20" s="45" t="s">
        <v>81</v>
      </c>
      <c r="F20" s="46" t="s">
        <v>29</v>
      </c>
      <c r="G20" s="13" t="str">
        <f t="shared" si="0"/>
        <v>4.45/km</v>
      </c>
      <c r="H20" s="22">
        <f t="shared" si="1"/>
        <v>0.00398148148148148</v>
      </c>
      <c r="I20" s="22">
        <f>F20-INDEX($F$5:$F$49,MATCH(D20,$D$5:$D$49,0))</f>
        <v>0.0023148148148148147</v>
      </c>
    </row>
    <row r="21" spans="1:9" ht="15" customHeight="1">
      <c r="A21" s="13">
        <v>17</v>
      </c>
      <c r="B21" s="50" t="s">
        <v>76</v>
      </c>
      <c r="C21" s="54"/>
      <c r="D21" s="46" t="s">
        <v>12</v>
      </c>
      <c r="E21" s="45" t="s">
        <v>40</v>
      </c>
      <c r="F21" s="46" t="s">
        <v>77</v>
      </c>
      <c r="G21" s="13" t="str">
        <f t="shared" si="0"/>
        <v>4.49/km</v>
      </c>
      <c r="H21" s="22">
        <f t="shared" si="1"/>
        <v>0.004212962962962962</v>
      </c>
      <c r="I21" s="22">
        <f>F21-INDEX($F$5:$F$49,MATCH(D21,$D$5:$D$49,0))</f>
        <v>0.002650462962962964</v>
      </c>
    </row>
    <row r="22" spans="1:9" ht="15" customHeight="1">
      <c r="A22" s="13">
        <v>18</v>
      </c>
      <c r="B22" s="50" t="s">
        <v>78</v>
      </c>
      <c r="C22" s="54"/>
      <c r="D22" s="46" t="s">
        <v>12</v>
      </c>
      <c r="E22" s="45" t="s">
        <v>19</v>
      </c>
      <c r="F22" s="46" t="s">
        <v>79</v>
      </c>
      <c r="G22" s="13" t="str">
        <f aca="true" t="shared" si="2" ref="G22:G28">TEXT(INT((HOUR(F22)*3600+MINUTE(F22)*60+SECOND(F22))/$I$3/60),"0")&amp;"."&amp;TEXT(MOD((HOUR(F22)*3600+MINUTE(F22)*60+SECOND(F22))/$I$3,60),"00")&amp;"/km"</f>
        <v>4.54/km</v>
      </c>
      <c r="H22" s="22">
        <f aca="true" t="shared" si="3" ref="H22:H28">F22-$F$5</f>
        <v>0.004490740740740738</v>
      </c>
      <c r="I22" s="22">
        <f>F22-INDEX($F$5:$F$49,MATCH(D22,$D$5:$D$49,0))</f>
        <v>0.00292824074074074</v>
      </c>
    </row>
    <row r="23" spans="1:9" ht="15" customHeight="1">
      <c r="A23" s="13">
        <v>19</v>
      </c>
      <c r="B23" s="50" t="s">
        <v>80</v>
      </c>
      <c r="C23" s="54"/>
      <c r="D23" s="46" t="s">
        <v>31</v>
      </c>
      <c r="E23" s="45" t="s">
        <v>81</v>
      </c>
      <c r="F23" s="46" t="s">
        <v>82</v>
      </c>
      <c r="G23" s="13" t="str">
        <f t="shared" si="2"/>
        <v>4.57/km</v>
      </c>
      <c r="H23" s="22">
        <f t="shared" si="3"/>
        <v>0.004641203703703701</v>
      </c>
      <c r="I23" s="22">
        <f>F23-INDEX($F$5:$F$49,MATCH(D23,$D$5:$D$49,0))</f>
        <v>0</v>
      </c>
    </row>
    <row r="24" spans="1:9" ht="15" customHeight="1">
      <c r="A24" s="13">
        <v>20</v>
      </c>
      <c r="B24" s="50" t="s">
        <v>83</v>
      </c>
      <c r="C24" s="54"/>
      <c r="D24" s="46" t="s">
        <v>12</v>
      </c>
      <c r="E24" s="45" t="s">
        <v>84</v>
      </c>
      <c r="F24" s="46" t="s">
        <v>85</v>
      </c>
      <c r="G24" s="13" t="str">
        <f t="shared" si="2"/>
        <v>4.59/km</v>
      </c>
      <c r="H24" s="22">
        <f t="shared" si="3"/>
        <v>0.004756944444444444</v>
      </c>
      <c r="I24" s="22">
        <f>F24-INDEX($F$5:$F$49,MATCH(D24,$D$5:$D$49,0))</f>
        <v>0.003194444444444446</v>
      </c>
    </row>
    <row r="25" spans="1:9" ht="15" customHeight="1">
      <c r="A25" s="13">
        <v>21</v>
      </c>
      <c r="B25" s="50" t="s">
        <v>86</v>
      </c>
      <c r="C25" s="54"/>
      <c r="D25" s="46" t="s">
        <v>14</v>
      </c>
      <c r="E25" s="45" t="s">
        <v>81</v>
      </c>
      <c r="F25" s="46" t="s">
        <v>87</v>
      </c>
      <c r="G25" s="13" t="str">
        <f t="shared" si="2"/>
        <v>5.02/km</v>
      </c>
      <c r="H25" s="22">
        <f t="shared" si="3"/>
        <v>0.0049537037037037015</v>
      </c>
      <c r="I25" s="22">
        <f>F25-INDEX($F$5:$F$49,MATCH(D25,$D$5:$D$49,0))</f>
        <v>0.004386574074074072</v>
      </c>
    </row>
    <row r="26" spans="1:9" ht="15" customHeight="1">
      <c r="A26" s="13">
        <v>22</v>
      </c>
      <c r="B26" s="50" t="s">
        <v>88</v>
      </c>
      <c r="C26" s="54"/>
      <c r="D26" s="46" t="s">
        <v>27</v>
      </c>
      <c r="E26" s="45" t="s">
        <v>89</v>
      </c>
      <c r="F26" s="46" t="s">
        <v>90</v>
      </c>
      <c r="G26" s="13" t="str">
        <f t="shared" si="2"/>
        <v>5.04/km</v>
      </c>
      <c r="H26" s="22">
        <f t="shared" si="3"/>
        <v>0.005081018518518518</v>
      </c>
      <c r="I26" s="22">
        <f>F26-INDEX($F$5:$F$49,MATCH(D26,$D$5:$D$49,0))</f>
        <v>0.0028125000000000008</v>
      </c>
    </row>
    <row r="27" spans="1:9" ht="15" customHeight="1">
      <c r="A27" s="13">
        <v>23</v>
      </c>
      <c r="B27" s="50" t="s">
        <v>91</v>
      </c>
      <c r="C27" s="54"/>
      <c r="D27" s="46" t="s">
        <v>35</v>
      </c>
      <c r="E27" s="45" t="s">
        <v>92</v>
      </c>
      <c r="F27" s="46" t="s">
        <v>93</v>
      </c>
      <c r="G27" s="13" t="str">
        <f t="shared" si="2"/>
        <v>5.05/km</v>
      </c>
      <c r="H27" s="22">
        <f t="shared" si="3"/>
        <v>0.005092592592592591</v>
      </c>
      <c r="I27" s="22">
        <f>F27-INDEX($F$5:$F$49,MATCH(D27,$D$5:$D$49,0))</f>
        <v>0</v>
      </c>
    </row>
    <row r="28" spans="1:9" ht="15" customHeight="1">
      <c r="A28" s="13">
        <v>24</v>
      </c>
      <c r="B28" s="50" t="s">
        <v>94</v>
      </c>
      <c r="C28" s="54"/>
      <c r="D28" s="46" t="s">
        <v>23</v>
      </c>
      <c r="E28" s="45" t="s">
        <v>81</v>
      </c>
      <c r="F28" s="46" t="s">
        <v>95</v>
      </c>
      <c r="G28" s="13" t="str">
        <f t="shared" si="2"/>
        <v>5.07/km</v>
      </c>
      <c r="H28" s="22">
        <f t="shared" si="3"/>
        <v>0.005243055555555555</v>
      </c>
      <c r="I28" s="22">
        <f>F28-INDEX($F$5:$F$49,MATCH(D28,$D$5:$D$49,0))</f>
        <v>0</v>
      </c>
    </row>
    <row r="29" spans="1:9" ht="15.75">
      <c r="A29" s="13">
        <v>25</v>
      </c>
      <c r="B29" s="50" t="s">
        <v>96</v>
      </c>
      <c r="C29" s="54"/>
      <c r="D29" s="46" t="s">
        <v>16</v>
      </c>
      <c r="E29" s="45" t="s">
        <v>81</v>
      </c>
      <c r="F29" s="46" t="s">
        <v>33</v>
      </c>
      <c r="G29" s="13" t="str">
        <f aca="true" t="shared" si="4" ref="G29:G39">TEXT(INT((HOUR(F29)*3600+MINUTE(F29)*60+SECOND(F29))/$I$3/60),"0")&amp;"."&amp;TEXT(MOD((HOUR(F29)*3600+MINUTE(F29)*60+SECOND(F29))/$I$3,60),"00")&amp;"/km"</f>
        <v>5.10/km</v>
      </c>
      <c r="H29" s="22">
        <f aca="true" t="shared" si="5" ref="H29:H39">F29-$F$5</f>
        <v>0.005393518518518518</v>
      </c>
      <c r="I29" s="22">
        <f>F29-INDEX($F$5:$F$49,MATCH(D29,$D$5:$D$49,0))</f>
        <v>0.0037268518518518527</v>
      </c>
    </row>
    <row r="30" spans="1:9" ht="15.75">
      <c r="A30" s="13">
        <v>26</v>
      </c>
      <c r="B30" s="50" t="s">
        <v>97</v>
      </c>
      <c r="C30" s="54"/>
      <c r="D30" s="46" t="s">
        <v>16</v>
      </c>
      <c r="E30" s="45" t="s">
        <v>81</v>
      </c>
      <c r="F30" s="46" t="s">
        <v>98</v>
      </c>
      <c r="G30" s="13" t="str">
        <f t="shared" si="4"/>
        <v>5.12/km</v>
      </c>
      <c r="H30" s="22">
        <f t="shared" si="5"/>
        <v>0.005520833333333334</v>
      </c>
      <c r="I30" s="22">
        <f>F30-INDEX($F$5:$F$49,MATCH(D30,$D$5:$D$49,0))</f>
        <v>0.003854166666666669</v>
      </c>
    </row>
    <row r="31" spans="1:9" ht="15.75">
      <c r="A31" s="13">
        <v>27</v>
      </c>
      <c r="B31" s="50" t="s">
        <v>99</v>
      </c>
      <c r="C31" s="54"/>
      <c r="D31" s="46" t="s">
        <v>14</v>
      </c>
      <c r="E31" s="45" t="s">
        <v>81</v>
      </c>
      <c r="F31" s="46" t="s">
        <v>34</v>
      </c>
      <c r="G31" s="13" t="str">
        <f t="shared" si="4"/>
        <v>5.15/km</v>
      </c>
      <c r="H31" s="22">
        <f t="shared" si="5"/>
        <v>0.005682870370370371</v>
      </c>
      <c r="I31" s="22">
        <f>F31-INDEX($F$5:$F$49,MATCH(D31,$D$5:$D$49,0))</f>
        <v>0.005115740740740742</v>
      </c>
    </row>
    <row r="32" spans="1:9" ht="15.75">
      <c r="A32" s="13">
        <v>28</v>
      </c>
      <c r="B32" s="50" t="s">
        <v>100</v>
      </c>
      <c r="C32" s="54"/>
      <c r="D32" s="46" t="s">
        <v>15</v>
      </c>
      <c r="E32" s="45" t="s">
        <v>101</v>
      </c>
      <c r="F32" s="46" t="s">
        <v>102</v>
      </c>
      <c r="G32" s="13" t="str">
        <f t="shared" si="4"/>
        <v>5.16/km</v>
      </c>
      <c r="H32" s="22">
        <f t="shared" si="5"/>
        <v>0.0057523148148148125</v>
      </c>
      <c r="I32" s="22">
        <f>F32-INDEX($F$5:$F$49,MATCH(D32,$D$5:$D$49,0))</f>
        <v>0.004259259259259258</v>
      </c>
    </row>
    <row r="33" spans="1:9" ht="15.75">
      <c r="A33" s="13">
        <v>29</v>
      </c>
      <c r="B33" s="50" t="s">
        <v>103</v>
      </c>
      <c r="C33" s="54"/>
      <c r="D33" s="46" t="s">
        <v>13</v>
      </c>
      <c r="E33" s="45" t="s">
        <v>21</v>
      </c>
      <c r="F33" s="46" t="s">
        <v>104</v>
      </c>
      <c r="G33" s="13" t="str">
        <f t="shared" si="4"/>
        <v>5.16/km</v>
      </c>
      <c r="H33" s="22">
        <f t="shared" si="5"/>
        <v>0.00576388888888889</v>
      </c>
      <c r="I33" s="22">
        <f>F33-INDEX($F$5:$F$49,MATCH(D33,$D$5:$D$49,0))</f>
        <v>0.0023611111111111124</v>
      </c>
    </row>
    <row r="34" spans="1:9" ht="15.75">
      <c r="A34" s="13">
        <v>30</v>
      </c>
      <c r="B34" s="50" t="s">
        <v>105</v>
      </c>
      <c r="C34" s="54"/>
      <c r="D34" s="46" t="s">
        <v>20</v>
      </c>
      <c r="E34" s="45" t="s">
        <v>81</v>
      </c>
      <c r="F34" s="46" t="s">
        <v>36</v>
      </c>
      <c r="G34" s="13" t="str">
        <f t="shared" si="4"/>
        <v>5.26/km</v>
      </c>
      <c r="H34" s="22">
        <f t="shared" si="5"/>
        <v>0.006342592592592592</v>
      </c>
      <c r="I34" s="22">
        <f>F34-INDEX($F$5:$F$49,MATCH(D34,$D$5:$D$49,0))</f>
        <v>0</v>
      </c>
    </row>
    <row r="35" spans="1:9" ht="15.75">
      <c r="A35" s="13">
        <v>31</v>
      </c>
      <c r="B35" s="50" t="s">
        <v>106</v>
      </c>
      <c r="C35" s="54"/>
      <c r="D35" s="46" t="s">
        <v>24</v>
      </c>
      <c r="E35" s="45" t="s">
        <v>81</v>
      </c>
      <c r="F35" s="46" t="s">
        <v>107</v>
      </c>
      <c r="G35" s="13" t="str">
        <f t="shared" si="4"/>
        <v>5.26/km</v>
      </c>
      <c r="H35" s="22">
        <f t="shared" si="5"/>
        <v>0.006354166666666666</v>
      </c>
      <c r="I35" s="22">
        <f>F35-INDEX($F$5:$F$49,MATCH(D35,$D$5:$D$49,0))</f>
        <v>0</v>
      </c>
    </row>
    <row r="36" spans="1:9" ht="15.75">
      <c r="A36" s="13">
        <v>32</v>
      </c>
      <c r="B36" s="50" t="s">
        <v>108</v>
      </c>
      <c r="C36" s="54"/>
      <c r="D36" s="46" t="s">
        <v>31</v>
      </c>
      <c r="E36" s="45" t="s">
        <v>40</v>
      </c>
      <c r="F36" s="46" t="s">
        <v>109</v>
      </c>
      <c r="G36" s="13" t="str">
        <f t="shared" si="4"/>
        <v>5.31/km</v>
      </c>
      <c r="H36" s="22">
        <f t="shared" si="5"/>
        <v>0.006643518518518519</v>
      </c>
      <c r="I36" s="22">
        <f>F36-INDEX($F$5:$F$49,MATCH(D36,$D$5:$D$49,0))</f>
        <v>0.002002314814814818</v>
      </c>
    </row>
    <row r="37" spans="1:9" ht="15.75">
      <c r="A37" s="13">
        <v>33</v>
      </c>
      <c r="B37" s="50" t="s">
        <v>110</v>
      </c>
      <c r="C37" s="54"/>
      <c r="D37" s="46" t="s">
        <v>14</v>
      </c>
      <c r="E37" s="45" t="s">
        <v>41</v>
      </c>
      <c r="F37" s="46" t="s">
        <v>111</v>
      </c>
      <c r="G37" s="13" t="str">
        <f t="shared" si="4"/>
        <v>5.35/km</v>
      </c>
      <c r="H37" s="22">
        <f t="shared" si="5"/>
        <v>0.006840277777777777</v>
      </c>
      <c r="I37" s="22">
        <f>F37-INDEX($F$5:$F$49,MATCH(D37,$D$5:$D$49,0))</f>
        <v>0.0062731481481481475</v>
      </c>
    </row>
    <row r="38" spans="1:9" ht="15.75">
      <c r="A38" s="13">
        <v>34</v>
      </c>
      <c r="B38" s="50" t="s">
        <v>112</v>
      </c>
      <c r="C38" s="54"/>
      <c r="D38" s="46" t="s">
        <v>38</v>
      </c>
      <c r="E38" s="45" t="s">
        <v>81</v>
      </c>
      <c r="F38" s="46" t="s">
        <v>111</v>
      </c>
      <c r="G38" s="13" t="str">
        <f t="shared" si="4"/>
        <v>5.35/km</v>
      </c>
      <c r="H38" s="22">
        <f t="shared" si="5"/>
        <v>0.006840277777777777</v>
      </c>
      <c r="I38" s="22">
        <f>F38-INDEX($F$5:$F$49,MATCH(D38,$D$5:$D$49,0))</f>
        <v>0</v>
      </c>
    </row>
    <row r="39" spans="1:9" ht="15.75">
      <c r="A39" s="13">
        <v>35</v>
      </c>
      <c r="B39" s="50" t="s">
        <v>113</v>
      </c>
      <c r="C39" s="54"/>
      <c r="D39" s="46" t="s">
        <v>17</v>
      </c>
      <c r="E39" s="45" t="s">
        <v>65</v>
      </c>
      <c r="F39" s="46" t="s">
        <v>37</v>
      </c>
      <c r="G39" s="13" t="str">
        <f t="shared" si="4"/>
        <v>5.42/km</v>
      </c>
      <c r="H39" s="22">
        <f t="shared" si="5"/>
        <v>0.007268518518518516</v>
      </c>
      <c r="I39" s="22">
        <f>F39-INDEX($F$5:$F$49,MATCH(D39,$D$5:$D$49,0))</f>
        <v>0</v>
      </c>
    </row>
    <row r="40" spans="1:9" ht="15.75">
      <c r="A40" s="13">
        <v>36</v>
      </c>
      <c r="B40" s="50" t="s">
        <v>114</v>
      </c>
      <c r="C40" s="54"/>
      <c r="D40" s="46" t="s">
        <v>17</v>
      </c>
      <c r="E40" s="45" t="s">
        <v>89</v>
      </c>
      <c r="F40" s="46" t="s">
        <v>115</v>
      </c>
      <c r="G40" s="13" t="str">
        <f aca="true" t="shared" si="6" ref="G40:G49">TEXT(INT((HOUR(F40)*3600+MINUTE(F40)*60+SECOND(F40))/$I$3/60),"0")&amp;"."&amp;TEXT(MOD((HOUR(F40)*3600+MINUTE(F40)*60+SECOND(F40))/$I$3,60),"00")&amp;"/km"</f>
        <v>5.47/km</v>
      </c>
      <c r="H40" s="22">
        <f aca="true" t="shared" si="7" ref="H40:H49">F40-$F$5</f>
        <v>0.007534722222222219</v>
      </c>
      <c r="I40" s="22">
        <f>F40-INDEX($F$5:$F$49,MATCH(D40,$D$5:$D$49,0))</f>
        <v>0.0002662037037037025</v>
      </c>
    </row>
    <row r="41" spans="1:9" ht="15.75">
      <c r="A41" s="13">
        <v>37</v>
      </c>
      <c r="B41" s="50" t="s">
        <v>116</v>
      </c>
      <c r="C41" s="54"/>
      <c r="D41" s="46" t="s">
        <v>12</v>
      </c>
      <c r="E41" s="45" t="s">
        <v>89</v>
      </c>
      <c r="F41" s="46" t="s">
        <v>117</v>
      </c>
      <c r="G41" s="13" t="str">
        <f t="shared" si="6"/>
        <v>5.47/km</v>
      </c>
      <c r="H41" s="22">
        <f t="shared" si="7"/>
        <v>0.007557870370370369</v>
      </c>
      <c r="I41" s="22">
        <f>F41-INDEX($F$5:$F$49,MATCH(D41,$D$5:$D$49,0))</f>
        <v>0.005995370370370371</v>
      </c>
    </row>
    <row r="42" spans="1:9" ht="15.75">
      <c r="A42" s="13">
        <v>38</v>
      </c>
      <c r="B42" s="50" t="s">
        <v>118</v>
      </c>
      <c r="C42" s="54"/>
      <c r="D42" s="46" t="s">
        <v>11</v>
      </c>
      <c r="E42" s="45" t="s">
        <v>65</v>
      </c>
      <c r="F42" s="46" t="s">
        <v>119</v>
      </c>
      <c r="G42" s="13" t="str">
        <f t="shared" si="6"/>
        <v>6.12/km</v>
      </c>
      <c r="H42" s="22">
        <f t="shared" si="7"/>
        <v>0.008993055555555558</v>
      </c>
      <c r="I42" s="22">
        <f>F42-INDEX($F$5:$F$49,MATCH(D42,$D$5:$D$49,0))</f>
        <v>0.008993055555555558</v>
      </c>
    </row>
    <row r="43" spans="1:9" ht="15.75">
      <c r="A43" s="13">
        <v>39</v>
      </c>
      <c r="B43" s="50" t="s">
        <v>120</v>
      </c>
      <c r="C43" s="54"/>
      <c r="D43" s="46" t="s">
        <v>121</v>
      </c>
      <c r="E43" s="45" t="s">
        <v>81</v>
      </c>
      <c r="F43" s="46" t="s">
        <v>122</v>
      </c>
      <c r="G43" s="13" t="str">
        <f t="shared" si="6"/>
        <v>6.12/km</v>
      </c>
      <c r="H43" s="22">
        <f t="shared" si="7"/>
        <v>0.009016203703703705</v>
      </c>
      <c r="I43" s="22">
        <f>F43-INDEX($F$5:$F$49,MATCH(D43,$D$5:$D$49,0))</f>
        <v>0</v>
      </c>
    </row>
    <row r="44" spans="1:9" ht="15.75">
      <c r="A44" s="13">
        <v>40</v>
      </c>
      <c r="B44" s="50" t="s">
        <v>123</v>
      </c>
      <c r="C44" s="54"/>
      <c r="D44" s="46" t="s">
        <v>13</v>
      </c>
      <c r="E44" s="45" t="s">
        <v>42</v>
      </c>
      <c r="F44" s="46" t="s">
        <v>124</v>
      </c>
      <c r="G44" s="13" t="str">
        <f t="shared" si="6"/>
        <v>6.22/km</v>
      </c>
      <c r="H44" s="22">
        <f t="shared" si="7"/>
        <v>0.009594907407407404</v>
      </c>
      <c r="I44" s="22">
        <f>F44-INDEX($F$5:$F$49,MATCH(D44,$D$5:$D$49,0))</f>
        <v>0.006192129629629627</v>
      </c>
    </row>
    <row r="45" spans="1:9" ht="15.75">
      <c r="A45" s="13">
        <v>41</v>
      </c>
      <c r="B45" s="50" t="s">
        <v>125</v>
      </c>
      <c r="C45" s="54"/>
      <c r="D45" s="46" t="s">
        <v>31</v>
      </c>
      <c r="E45" s="45" t="s">
        <v>42</v>
      </c>
      <c r="F45" s="46" t="s">
        <v>126</v>
      </c>
      <c r="G45" s="13" t="str">
        <f t="shared" si="6"/>
        <v>6.31/km</v>
      </c>
      <c r="H45" s="22">
        <f t="shared" si="7"/>
        <v>0.010115740740740743</v>
      </c>
      <c r="I45" s="22">
        <f>F45-INDEX($F$5:$F$49,MATCH(D45,$D$5:$D$49,0))</f>
        <v>0.005474537037037042</v>
      </c>
    </row>
    <row r="46" spans="1:9" ht="15.75">
      <c r="A46" s="13">
        <v>42</v>
      </c>
      <c r="B46" s="50" t="s">
        <v>127</v>
      </c>
      <c r="C46" s="54"/>
      <c r="D46" s="46" t="s">
        <v>14</v>
      </c>
      <c r="E46" s="45" t="s">
        <v>81</v>
      </c>
      <c r="F46" s="46" t="s">
        <v>128</v>
      </c>
      <c r="G46" s="13" t="str">
        <f t="shared" si="6"/>
        <v>6.45/km</v>
      </c>
      <c r="H46" s="22">
        <f t="shared" si="7"/>
        <v>0.010925925925925924</v>
      </c>
      <c r="I46" s="22">
        <f>F46-INDEX($F$5:$F$49,MATCH(D46,$D$5:$D$49,0))</f>
        <v>0.010358796296296295</v>
      </c>
    </row>
    <row r="47" spans="1:9" ht="15.75">
      <c r="A47" s="13">
        <v>43</v>
      </c>
      <c r="B47" s="50" t="s">
        <v>129</v>
      </c>
      <c r="C47" s="54"/>
      <c r="D47" s="46" t="s">
        <v>22</v>
      </c>
      <c r="E47" s="45" t="s">
        <v>18</v>
      </c>
      <c r="F47" s="46" t="s">
        <v>130</v>
      </c>
      <c r="G47" s="13" t="str">
        <f t="shared" si="6"/>
        <v>6.59/km</v>
      </c>
      <c r="H47" s="22">
        <f t="shared" si="7"/>
        <v>0.011724537037037035</v>
      </c>
      <c r="I47" s="22">
        <f>F47-INDEX($F$5:$F$49,MATCH(D47,$D$5:$D$49,0))</f>
        <v>0</v>
      </c>
    </row>
    <row r="48" spans="1:9" ht="15.75">
      <c r="A48" s="13">
        <v>44</v>
      </c>
      <c r="B48" s="50" t="s">
        <v>131</v>
      </c>
      <c r="C48" s="54"/>
      <c r="D48" s="46" t="s">
        <v>11</v>
      </c>
      <c r="E48" s="45" t="s">
        <v>81</v>
      </c>
      <c r="F48" s="46" t="s">
        <v>132</v>
      </c>
      <c r="G48" s="13" t="str">
        <f t="shared" si="6"/>
        <v>9.57/km</v>
      </c>
      <c r="H48" s="22">
        <f t="shared" si="7"/>
        <v>0.022002314814814815</v>
      </c>
      <c r="I48" s="22">
        <f>F48-INDEX($F$5:$F$49,MATCH(D48,$D$5:$D$49,0))</f>
        <v>0.022002314814814815</v>
      </c>
    </row>
    <row r="49" spans="1:9" ht="15.75">
      <c r="A49" s="38">
        <v>45</v>
      </c>
      <c r="B49" s="51" t="s">
        <v>133</v>
      </c>
      <c r="C49" s="55"/>
      <c r="D49" s="48" t="s">
        <v>27</v>
      </c>
      <c r="E49" s="47" t="s">
        <v>81</v>
      </c>
      <c r="F49" s="48" t="s">
        <v>134</v>
      </c>
      <c r="G49" s="38" t="str">
        <f t="shared" si="6"/>
        <v>9.57/km</v>
      </c>
      <c r="H49" s="39">
        <f t="shared" si="7"/>
        <v>0.02203703703703703</v>
      </c>
      <c r="I49" s="39">
        <f>F49-INDEX($F$5:$F$49,MATCH(D49,$D$5:$D$49,0))</f>
        <v>0.01976851851851851</v>
      </c>
    </row>
  </sheetData>
  <sheetProtection/>
  <autoFilter ref="A4:I49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Cinecitta' World Run</v>
      </c>
      <c r="B1" s="34"/>
      <c r="C1" s="35"/>
    </row>
    <row r="2" spans="1:3" ht="24" customHeight="1">
      <c r="A2" s="36" t="str">
        <f>Individuale!A2</f>
        <v>1ª edizione</v>
      </c>
      <c r="B2" s="36"/>
      <c r="C2" s="36"/>
    </row>
    <row r="3" spans="1:3" ht="24" customHeight="1">
      <c r="A3" s="37" t="str">
        <f>Individuale!A3</f>
        <v>Castel Romano (RM) Italia - Lunedì 01/05/2017</v>
      </c>
      <c r="B3" s="37"/>
      <c r="C3" s="37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ht="15" customHeight="1">
      <c r="A5" s="19">
        <v>1</v>
      </c>
      <c r="B5" s="20" t="s">
        <v>81</v>
      </c>
      <c r="C5" s="40">
        <v>19</v>
      </c>
    </row>
    <row r="6" spans="1:3" ht="15" customHeight="1">
      <c r="A6" s="14">
        <v>2</v>
      </c>
      <c r="B6" s="15" t="s">
        <v>40</v>
      </c>
      <c r="C6" s="41">
        <v>3</v>
      </c>
    </row>
    <row r="7" spans="1:3" ht="15" customHeight="1">
      <c r="A7" s="14">
        <v>3</v>
      </c>
      <c r="B7" s="15" t="s">
        <v>65</v>
      </c>
      <c r="C7" s="41">
        <v>3</v>
      </c>
    </row>
    <row r="8" spans="1:3" ht="15" customHeight="1">
      <c r="A8" s="14">
        <v>4</v>
      </c>
      <c r="B8" s="15" t="s">
        <v>89</v>
      </c>
      <c r="C8" s="41">
        <v>3</v>
      </c>
    </row>
    <row r="9" spans="1:3" ht="15" customHeight="1">
      <c r="A9" s="14">
        <v>5</v>
      </c>
      <c r="B9" s="15" t="s">
        <v>48</v>
      </c>
      <c r="C9" s="41">
        <v>2</v>
      </c>
    </row>
    <row r="10" spans="1:3" ht="15" customHeight="1">
      <c r="A10" s="14">
        <v>6</v>
      </c>
      <c r="B10" s="15" t="s">
        <v>42</v>
      </c>
      <c r="C10" s="41">
        <v>2</v>
      </c>
    </row>
    <row r="11" spans="1:3" ht="15" customHeight="1">
      <c r="A11" s="14">
        <v>7</v>
      </c>
      <c r="B11" s="15" t="s">
        <v>21</v>
      </c>
      <c r="C11" s="41">
        <v>2</v>
      </c>
    </row>
    <row r="12" spans="1:3" ht="15" customHeight="1">
      <c r="A12" s="14">
        <v>8</v>
      </c>
      <c r="B12" s="15" t="s">
        <v>62</v>
      </c>
      <c r="C12" s="41">
        <v>1</v>
      </c>
    </row>
    <row r="13" spans="1:3" ht="15" customHeight="1">
      <c r="A13" s="14">
        <v>9</v>
      </c>
      <c r="B13" s="15" t="s">
        <v>72</v>
      </c>
      <c r="C13" s="41">
        <v>1</v>
      </c>
    </row>
    <row r="14" spans="1:3" ht="15" customHeight="1">
      <c r="A14" s="14">
        <v>10</v>
      </c>
      <c r="B14" s="15" t="s">
        <v>84</v>
      </c>
      <c r="C14" s="41">
        <v>1</v>
      </c>
    </row>
    <row r="15" spans="1:3" ht="15.75">
      <c r="A15" s="14">
        <v>11</v>
      </c>
      <c r="B15" s="15" t="s">
        <v>101</v>
      </c>
      <c r="C15" s="41">
        <v>1</v>
      </c>
    </row>
    <row r="16" spans="1:3" ht="15.75">
      <c r="A16" s="14">
        <v>12</v>
      </c>
      <c r="B16" s="15" t="s">
        <v>19</v>
      </c>
      <c r="C16" s="41">
        <v>1</v>
      </c>
    </row>
    <row r="17" spans="1:3" ht="15.75">
      <c r="A17" s="14">
        <v>13</v>
      </c>
      <c r="B17" s="15" t="s">
        <v>18</v>
      </c>
      <c r="C17" s="41">
        <v>1</v>
      </c>
    </row>
    <row r="18" spans="1:3" ht="15.75">
      <c r="A18" s="14">
        <v>14</v>
      </c>
      <c r="B18" s="15" t="s">
        <v>30</v>
      </c>
      <c r="C18" s="41">
        <v>1</v>
      </c>
    </row>
    <row r="19" spans="1:3" ht="15.75">
      <c r="A19" s="14">
        <v>15</v>
      </c>
      <c r="B19" s="15" t="s">
        <v>41</v>
      </c>
      <c r="C19" s="41">
        <v>1</v>
      </c>
    </row>
    <row r="20" spans="1:3" ht="15.75">
      <c r="A20" s="14">
        <v>16</v>
      </c>
      <c r="B20" s="15" t="s">
        <v>32</v>
      </c>
      <c r="C20" s="41">
        <v>1</v>
      </c>
    </row>
    <row r="21" spans="1:3" ht="15.75">
      <c r="A21" s="14">
        <v>17</v>
      </c>
      <c r="B21" s="15" t="s">
        <v>55</v>
      </c>
      <c r="C21" s="41">
        <v>1</v>
      </c>
    </row>
    <row r="22" spans="1:3" ht="15.75">
      <c r="A22" s="16">
        <v>18</v>
      </c>
      <c r="B22" s="17" t="s">
        <v>92</v>
      </c>
      <c r="C22" s="42">
        <v>1</v>
      </c>
    </row>
    <row r="23" ht="12.75">
      <c r="C23" s="2">
        <f>SUM(C5:C22)</f>
        <v>45</v>
      </c>
    </row>
  </sheetData>
  <sheetProtection/>
  <autoFilter ref="A4:C4">
    <sortState ref="A5:C23">
      <sortCondition descending="1" sortBy="value" ref="C5:C2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2017-05-07T19:58:04Z</dcterms:modified>
  <cp:category/>
  <cp:version/>
  <cp:contentType/>
  <cp:contentStatus/>
</cp:coreProperties>
</file>